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\\FRCDEN-DC\Users$\paulf\Documents\"/>
    </mc:Choice>
  </mc:AlternateContent>
  <bookViews>
    <workbookView xWindow="0" yWindow="0" windowWidth="28800" windowHeight="12435"/>
  </bookViews>
  <sheets>
    <sheet name="Order Form" sheetId="1" r:id="rId1"/>
    <sheet name="Drop Box" sheetId="2" state="hidden" r:id="rId2"/>
    <sheet name="Pricing" sheetId="4" state="hidden" r:id="rId3"/>
  </sheets>
  <calcPr calcId="171027"/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D10" i="1"/>
  <c r="E10" i="1" s="1"/>
  <c r="G10" i="1" s="1"/>
  <c r="D34" i="1"/>
  <c r="E34" i="1" s="1"/>
  <c r="G34" i="1" s="1"/>
  <c r="D12" i="1"/>
  <c r="E12" i="1" s="1"/>
  <c r="G12" i="1" s="1"/>
  <c r="D11" i="1"/>
  <c r="E11" i="1" s="1"/>
  <c r="G11" i="1" s="1"/>
  <c r="D13" i="1"/>
  <c r="E13" i="1" s="1"/>
  <c r="G13" i="1" s="1"/>
  <c r="D14" i="1"/>
  <c r="E14" i="1" s="1"/>
  <c r="G14" i="1" s="1"/>
  <c r="D15" i="1"/>
  <c r="E15" i="1" s="1"/>
  <c r="G15" i="1" s="1"/>
  <c r="D16" i="1"/>
  <c r="E16" i="1" s="1"/>
  <c r="G16" i="1" s="1"/>
  <c r="D17" i="1"/>
  <c r="E17" i="1" s="1"/>
  <c r="G17" i="1" s="1"/>
  <c r="D18" i="1"/>
  <c r="E18" i="1" s="1"/>
  <c r="G18" i="1" s="1"/>
  <c r="D19" i="1"/>
  <c r="E19" i="1" s="1"/>
  <c r="G19" i="1" s="1"/>
  <c r="D20" i="1"/>
  <c r="E20" i="1" s="1"/>
  <c r="G20" i="1" s="1"/>
  <c r="D21" i="1"/>
  <c r="E21" i="1" s="1"/>
  <c r="G21" i="1" s="1"/>
  <c r="D22" i="1"/>
  <c r="E22" i="1" s="1"/>
  <c r="G22" i="1" s="1"/>
  <c r="D23" i="1"/>
  <c r="E23" i="1" s="1"/>
  <c r="G23" i="1" s="1"/>
  <c r="D24" i="1"/>
  <c r="E24" i="1" s="1"/>
  <c r="G24" i="1" s="1"/>
  <c r="D25" i="1"/>
  <c r="E25" i="1" s="1"/>
  <c r="G25" i="1" s="1"/>
  <c r="D26" i="1"/>
  <c r="E26" i="1" s="1"/>
  <c r="G26" i="1" s="1"/>
  <c r="F27" i="1"/>
  <c r="D31" i="1"/>
  <c r="E31" i="1" s="1"/>
  <c r="G31" i="1" s="1"/>
  <c r="D32" i="1"/>
  <c r="E32" i="1" s="1"/>
  <c r="G32" i="1" s="1"/>
  <c r="D33" i="1"/>
  <c r="E33" i="1" s="1"/>
  <c r="G33" i="1" s="1"/>
  <c r="D35" i="1"/>
  <c r="E35" i="1" s="1"/>
  <c r="G35" i="1" s="1"/>
  <c r="D36" i="1"/>
  <c r="E36" i="1" s="1"/>
  <c r="G36" i="1" s="1"/>
  <c r="D37" i="1"/>
  <c r="E37" i="1" s="1"/>
  <c r="G37" i="1" s="1"/>
  <c r="D38" i="1"/>
  <c r="E38" i="1" s="1"/>
  <c r="G38" i="1" s="1"/>
  <c r="D39" i="1"/>
  <c r="E39" i="1" s="1"/>
  <c r="G39" i="1" s="1"/>
  <c r="D40" i="1"/>
  <c r="E40" i="1" s="1"/>
  <c r="G40" i="1" s="1"/>
  <c r="F41" i="1"/>
  <c r="H49" i="1" l="1"/>
  <c r="H42" i="1"/>
  <c r="H39" i="1"/>
  <c r="H25" i="1"/>
  <c r="H17" i="1"/>
  <c r="H20" i="1"/>
  <c r="H19" i="1"/>
  <c r="H37" i="1"/>
  <c r="H35" i="1"/>
  <c r="H33" i="1"/>
  <c r="H23" i="1"/>
  <c r="H21" i="1"/>
  <c r="H15" i="1"/>
  <c r="H13" i="1"/>
  <c r="H11" i="1"/>
  <c r="H38" i="1"/>
  <c r="H34" i="1"/>
  <c r="H45" i="1"/>
  <c r="H40" i="1"/>
  <c r="H18" i="1"/>
  <c r="H14" i="1"/>
  <c r="H12" i="1"/>
  <c r="H24" i="1"/>
  <c r="H31" i="1"/>
  <c r="G42" i="1"/>
  <c r="H16" i="1"/>
  <c r="H22" i="1"/>
  <c r="H26" i="1"/>
  <c r="H32" i="1"/>
  <c r="H36" i="1"/>
  <c r="G28" i="1"/>
  <c r="H10" i="1"/>
  <c r="H41" i="1" l="1"/>
  <c r="H27" i="1"/>
  <c r="H46" i="1"/>
  <c r="H48" i="1" l="1"/>
  <c r="H47" i="1" s="1"/>
  <c r="H50" i="1" l="1"/>
  <c r="H44" i="1"/>
  <c r="H51" i="1" l="1"/>
</calcChain>
</file>

<file path=xl/comments1.xml><?xml version="1.0" encoding="utf-8"?>
<comments xmlns="http://schemas.openxmlformats.org/spreadsheetml/2006/main">
  <authors>
    <author>Paul Fernandez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Front Range Cabinets:</t>
        </r>
        <r>
          <rPr>
            <sz val="9"/>
            <color indexed="81"/>
            <rFont val="Tahoma"/>
            <family val="2"/>
          </rPr>
          <t xml:space="preserve">
Please select Door Profile and Color Group. 
Note: Pricing will change based on options selected.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Front Range Cabinets: </t>
        </r>
        <r>
          <rPr>
            <sz val="9"/>
            <color indexed="81"/>
            <rFont val="Tahoma"/>
            <family val="2"/>
          </rPr>
          <t>The "Door Grain" option allows you to determine which direction the wood grain runs.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 xml:space="preserve">Front Range Cabinets:
</t>
        </r>
        <r>
          <rPr>
            <sz val="9"/>
            <color indexed="81"/>
            <rFont val="Tahoma"/>
            <family val="2"/>
          </rPr>
          <t xml:space="preserve">The "Backer" option allows you to choose what color you would like the back of the door to be.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Front Range Cabinets:</t>
        </r>
        <r>
          <rPr>
            <sz val="9"/>
            <color indexed="81"/>
            <rFont val="Tahoma"/>
            <family val="2"/>
          </rPr>
          <t xml:space="preserve">
The "Door Color" option allows you to choose the color of the door and drawer fronts.
</t>
        </r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Please notice every color option has a price group in perenthisis next to it. Use the "Door Profile and Color" option to determine pricing.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Front Range Cabinets:
</t>
        </r>
        <r>
          <rPr>
            <sz val="9"/>
            <color indexed="81"/>
            <rFont val="Tahoma"/>
            <family val="2"/>
          </rPr>
          <t xml:space="preserve">The "Hinges" option allows you to choose the overlay of your cabinets.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Front Range Cabinets:</t>
        </r>
        <r>
          <rPr>
            <sz val="9"/>
            <color indexed="81"/>
            <rFont val="Tahoma"/>
            <family val="2"/>
          </rPr>
          <t xml:space="preserve">
This is the total number of Cabinet Doors you have ordered.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Front Range Cabinets:</t>
        </r>
        <r>
          <rPr>
            <sz val="9"/>
            <color indexed="81"/>
            <rFont val="Tahoma"/>
            <family val="2"/>
          </rPr>
          <t xml:space="preserve">
This is the total number of Drawer Fronts you have ordered
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 xml:space="preserve">Front Range Cabinets: 
</t>
        </r>
        <r>
          <rPr>
            <sz val="9"/>
            <color indexed="81"/>
            <rFont val="Tahoma"/>
            <family val="2"/>
          </rPr>
          <t>This is the total number hinges needed for the doors you have ordered.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Front Range Cabinets:</t>
        </r>
        <r>
          <rPr>
            <sz val="9"/>
            <color indexed="81"/>
            <rFont val="Tahoma"/>
            <family val="2"/>
          </rPr>
          <t xml:space="preserve">
Tax Rate is determined by
receiving address.  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Front Range Cabinets: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Front Range Cabinets:</t>
        </r>
        <r>
          <rPr>
            <sz val="9"/>
            <color indexed="81"/>
            <rFont val="Tahoma"/>
            <family val="2"/>
          </rPr>
          <t xml:space="preserve">
If Door and Drawer cost is more that $150.00 we will wave the $50.00 Handeling Fee!</t>
        </r>
      </text>
    </comment>
  </commentList>
</comments>
</file>

<file path=xl/sharedStrings.xml><?xml version="1.0" encoding="utf-8"?>
<sst xmlns="http://schemas.openxmlformats.org/spreadsheetml/2006/main" count="264" uniqueCount="169">
  <si>
    <t>Door Width</t>
  </si>
  <si>
    <t>Door Height</t>
  </si>
  <si>
    <t>Quanity</t>
  </si>
  <si>
    <t>Round Up</t>
  </si>
  <si>
    <t>Total Sq Ft</t>
  </si>
  <si>
    <t>Square Ft</t>
  </si>
  <si>
    <t>Price Per Sq Ft</t>
  </si>
  <si>
    <t>Total Cost</t>
  </si>
  <si>
    <t>Hinges/Holes</t>
  </si>
  <si>
    <t>Drawer Width</t>
  </si>
  <si>
    <t>Drawer Height</t>
  </si>
  <si>
    <t>Total Doors</t>
  </si>
  <si>
    <t>Total Fronts</t>
  </si>
  <si>
    <t>Door Costs</t>
  </si>
  <si>
    <t>Drawer Costs</t>
  </si>
  <si>
    <t>Door/Drawer Cost</t>
  </si>
  <si>
    <t>Sub Total Sq Ft</t>
  </si>
  <si>
    <t xml:space="preserve"> </t>
  </si>
  <si>
    <t>Door Sq Ft</t>
  </si>
  <si>
    <t>Drawer Sq Ft</t>
  </si>
  <si>
    <t>Total Parts</t>
  </si>
  <si>
    <t>Taxes</t>
  </si>
  <si>
    <t>Tax Faxtor</t>
  </si>
  <si>
    <t xml:space="preserve"> Total</t>
  </si>
  <si>
    <t>Grand Total w/Tax</t>
  </si>
  <si>
    <t>Color</t>
  </si>
  <si>
    <t>Backer</t>
  </si>
  <si>
    <t>Profile</t>
  </si>
  <si>
    <t xml:space="preserve"> Billing</t>
  </si>
  <si>
    <t>Shipping</t>
  </si>
  <si>
    <t>Bill To:</t>
  </si>
  <si>
    <t>Address:</t>
  </si>
  <si>
    <t>City:</t>
  </si>
  <si>
    <t>State:</t>
  </si>
  <si>
    <t>Zip:</t>
  </si>
  <si>
    <t>Ship To:</t>
  </si>
  <si>
    <t>Addrss:</t>
  </si>
  <si>
    <t>Shipping Preference</t>
  </si>
  <si>
    <t>UPS 3 Day _______________________</t>
  </si>
  <si>
    <t>Standard    _______________________</t>
  </si>
  <si>
    <t>Lift Gate Required _________________</t>
  </si>
  <si>
    <t>LTL Carrier _______________________</t>
  </si>
  <si>
    <t>Royal Canyon</t>
  </si>
  <si>
    <t>Coffee Bean</t>
  </si>
  <si>
    <t>Chocolate Pear</t>
  </si>
  <si>
    <t>Ontario White</t>
  </si>
  <si>
    <t>Shaker NP</t>
  </si>
  <si>
    <t>Hinges</t>
  </si>
  <si>
    <t>1 1/4 Hinges</t>
  </si>
  <si>
    <t xml:space="preserve">Doors: </t>
  </si>
  <si>
    <t>Verticle(Standard)</t>
  </si>
  <si>
    <t>Horizonal</t>
  </si>
  <si>
    <t>1/2 Hinges(Standard)</t>
  </si>
  <si>
    <t>Finger Pulls</t>
  </si>
  <si>
    <t>No Finger Pulls</t>
  </si>
  <si>
    <t>Yes Finger Pulls</t>
  </si>
  <si>
    <t>Black Back</t>
  </si>
  <si>
    <t>Match Back</t>
  </si>
  <si>
    <t>White Back</t>
  </si>
  <si>
    <t>Door Grain</t>
  </si>
  <si>
    <t>Drawer Grain</t>
  </si>
  <si>
    <t>Horzonal(Standard)</t>
  </si>
  <si>
    <t>Verticle</t>
  </si>
  <si>
    <t>Drawer Profile</t>
  </si>
  <si>
    <t>Slab(Standard)</t>
  </si>
  <si>
    <t>Match Door</t>
  </si>
  <si>
    <t>Hinge Placement</t>
  </si>
  <si>
    <t>3 7/8 (Standard)</t>
  </si>
  <si>
    <t>Front Range Cabinets</t>
  </si>
  <si>
    <t>4200 Kearney St</t>
  </si>
  <si>
    <t>Denver</t>
  </si>
  <si>
    <t>CO</t>
  </si>
  <si>
    <t>13918 Locust St</t>
  </si>
  <si>
    <t>Thornton</t>
  </si>
  <si>
    <t>Price</t>
  </si>
  <si>
    <t>Doors</t>
  </si>
  <si>
    <t xml:space="preserve">Drawers: </t>
  </si>
  <si>
    <t>Slab (Standard)</t>
  </si>
  <si>
    <t>Paul Fernandez</t>
  </si>
  <si>
    <t xml:space="preserve">  </t>
  </si>
  <si>
    <t>Door Color</t>
  </si>
  <si>
    <t>Slan</t>
  </si>
  <si>
    <t>3 pass</t>
  </si>
  <si>
    <t xml:space="preserve">2 pass  </t>
  </si>
  <si>
    <t>Shaker Lancaster</t>
  </si>
  <si>
    <t>Amati Walnut (Group C)</t>
  </si>
  <si>
    <t>Antiique Satin (Group D)</t>
  </si>
  <si>
    <t>Antique White (Group B)</t>
  </si>
  <si>
    <t>Badlands (Group D)</t>
  </si>
  <si>
    <t>Bisque (Group B)</t>
  </si>
  <si>
    <t>Black Matt (Group A)</t>
  </si>
  <si>
    <t>Black Truffle (Group D)</t>
  </si>
  <si>
    <t>Braelyn (Group D)</t>
  </si>
  <si>
    <t>Candlelight (Group D)</t>
  </si>
  <si>
    <t>Cashmere Fibers (Group C)</t>
  </si>
  <si>
    <t>Chateau Oak (Group D)</t>
  </si>
  <si>
    <t>Cherry Blossom (Group C)</t>
  </si>
  <si>
    <t>Choco Cherry (Group C)</t>
  </si>
  <si>
    <t>Chocolate Pear (Group C)</t>
  </si>
  <si>
    <t>Cloud (Group B)</t>
  </si>
  <si>
    <t>Coal Super Matte (Group D)</t>
  </si>
  <si>
    <t>Coffee Bean (Group D)</t>
  </si>
  <si>
    <t>Copa Cobana (Group D)</t>
  </si>
  <si>
    <t>Cream (Group A)</t>
  </si>
  <si>
    <t>Dark Oak Melinga (Group D)</t>
  </si>
  <si>
    <t>Dolce Vita (Group D)</t>
  </si>
  <si>
    <t>Dunbar (Group B)</t>
  </si>
  <si>
    <t>Fisherman's Wharf (Group D)</t>
  </si>
  <si>
    <t>Forge Super Matte (Group D)</t>
  </si>
  <si>
    <t>Gauntlet Super Matte (Group D)</t>
  </si>
  <si>
    <t>Slab Profile Color Group A</t>
  </si>
  <si>
    <t>Slab Profile Color Group B</t>
  </si>
  <si>
    <t xml:space="preserve">Slab Profile Color Group C </t>
  </si>
  <si>
    <t xml:space="preserve">Slab Profile Color Group D </t>
  </si>
  <si>
    <t xml:space="preserve">3 Pass Profile Color Group A </t>
  </si>
  <si>
    <t xml:space="preserve">2 Pass Profile Color Group A </t>
  </si>
  <si>
    <t xml:space="preserve">2 Pass Profile Color Group B </t>
  </si>
  <si>
    <t xml:space="preserve">2 Pass Profile Color Group C </t>
  </si>
  <si>
    <t xml:space="preserve">2 Pass Profile Color Group D </t>
  </si>
  <si>
    <t xml:space="preserve">3 Pass Profile Color Group B </t>
  </si>
  <si>
    <t>3 Pass Profile Color Group C</t>
  </si>
  <si>
    <t xml:space="preserve">3 Pass Profile Color Group D </t>
  </si>
  <si>
    <t>Shaker NP Profile Color Group A</t>
  </si>
  <si>
    <t>Shaker NP Profile Color Group B</t>
  </si>
  <si>
    <t>Shaker NP Profile Color Group C</t>
  </si>
  <si>
    <t>Shaker NP Profile Color Group D</t>
  </si>
  <si>
    <t>Shaker Lancaster Profile Color Group A</t>
  </si>
  <si>
    <t>Shaker Lancaster Profile Color Group B</t>
  </si>
  <si>
    <t>Shaker Lancester Profile Color Group C</t>
  </si>
  <si>
    <t>Shaker Lancaster Profile Color Group D</t>
  </si>
  <si>
    <t>Door Profile, and Color</t>
  </si>
  <si>
    <t>Glacier White (Group B)</t>
  </si>
  <si>
    <t>Grand Canyon (Group D)</t>
  </si>
  <si>
    <t>Hard Rock Maple (Group C)</t>
  </si>
  <si>
    <t>Havana (Group D)</t>
  </si>
  <si>
    <t>Kasel Maple (Group D)</t>
  </si>
  <si>
    <t>Kings Canyon (Group D)</t>
  </si>
  <si>
    <t>Kona (Group D)</t>
  </si>
  <si>
    <t>Laguna Pebble (Group C)</t>
  </si>
  <si>
    <t>Majestic Walnut (Group C)</t>
  </si>
  <si>
    <t>Malibu (Group D)</t>
  </si>
  <si>
    <t>Moreno Super Matte (Group D)</t>
  </si>
  <si>
    <t>Ontaio White (Group A)</t>
  </si>
  <si>
    <t>Outer Banks (Group D)</t>
  </si>
  <si>
    <t>Oyster Bay (Group D)</t>
  </si>
  <si>
    <t>Reign Super Matte (Group D)</t>
  </si>
  <si>
    <t>Royal Canyon (Group D)</t>
  </si>
  <si>
    <t>Rustic Cherry (Group C)</t>
  </si>
  <si>
    <t>Rustic Light Oak (Group D)</t>
  </si>
  <si>
    <t>Satin X (Group D)</t>
  </si>
  <si>
    <t>Shadow Oak (Group C)</t>
  </si>
  <si>
    <t>Shark Grey (Group C)</t>
  </si>
  <si>
    <t>Silt Super Matte (Group C)</t>
  </si>
  <si>
    <t>Silver Stream (Group D)</t>
  </si>
  <si>
    <t>Snow White (Group B)</t>
  </si>
  <si>
    <t>Soiree (Group B)</t>
  </si>
  <si>
    <t>Stratus Super Matte (Group D)</t>
  </si>
  <si>
    <t>Summer Flame (Group C)</t>
  </si>
  <si>
    <t>Swiss Elm Matte (Group D)</t>
  </si>
  <si>
    <t>Umber Super Matte (Group D)</t>
  </si>
  <si>
    <t>Valencia (Group D)</t>
  </si>
  <si>
    <t>Vintage Sepia Oak (Group D)</t>
  </si>
  <si>
    <t>Weathered Frey Oak (Group D)</t>
  </si>
  <si>
    <t>White Oak Melinga (Group D)</t>
  </si>
  <si>
    <t>White Satin (Group D)</t>
  </si>
  <si>
    <t>Ordered By:</t>
  </si>
  <si>
    <t>Order Date:</t>
  </si>
  <si>
    <t>PO:</t>
  </si>
  <si>
    <t>Handleing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</si>
</sst>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44" fontId="2" fillId="0" borderId="1" xfId="2" applyFont="1" applyBorder="1" applyProtection="1">
      <protection hidden="1"/>
    </xf>
    <xf numFmtId="44" fontId="2" fillId="3" borderId="5" xfId="0" applyNumberFormat="1" applyFont="1" applyFill="1" applyBorder="1" applyProtection="1">
      <protection hidden="1"/>
    </xf>
    <xf numFmtId="164" fontId="2" fillId="0" borderId="5" xfId="1" applyNumberFormat="1" applyFont="1" applyBorder="1" applyProtection="1">
      <protection hidden="1"/>
    </xf>
    <xf numFmtId="43" fontId="2" fillId="0" borderId="5" xfId="1" applyFont="1" applyBorder="1" applyProtection="1">
      <protection hidden="1"/>
    </xf>
    <xf numFmtId="44" fontId="2" fillId="0" borderId="5" xfId="2" applyFont="1" applyBorder="1" applyProtection="1">
      <protection hidden="1"/>
    </xf>
    <xf numFmtId="44" fontId="2" fillId="0" borderId="5" xfId="0" applyNumberFormat="1" applyFont="1" applyBorder="1" applyProtection="1">
      <protection hidden="1"/>
    </xf>
    <xf numFmtId="44" fontId="2" fillId="2" borderId="9" xfId="0" applyNumberFormat="1" applyFont="1" applyFill="1" applyBorder="1" applyProtection="1">
      <protection locked="0" hidden="1"/>
    </xf>
    <xf numFmtId="0" fontId="0" fillId="0" borderId="32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0" xfId="0" applyProtection="1">
      <protection locked="0"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Protection="1">
      <protection locked="0" hidden="1"/>
    </xf>
    <xf numFmtId="0" fontId="2" fillId="0" borderId="7" xfId="0" applyFont="1" applyBorder="1" applyProtection="1">
      <protection locked="0" hidden="1"/>
    </xf>
    <xf numFmtId="0" fontId="2" fillId="0" borderId="7" xfId="0" applyFont="1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locked="0" hidden="1"/>
    </xf>
    <xf numFmtId="0" fontId="4" fillId="3" borderId="32" xfId="0" applyFont="1" applyFill="1" applyBorder="1" applyProtection="1">
      <protection hidden="1"/>
    </xf>
    <xf numFmtId="0" fontId="3" fillId="3" borderId="11" xfId="0" applyFont="1" applyFill="1" applyBorder="1" applyProtection="1">
      <protection locked="0" hidden="1"/>
    </xf>
    <xf numFmtId="0" fontId="3" fillId="3" borderId="15" xfId="0" applyFont="1" applyFill="1" applyBorder="1" applyProtection="1">
      <protection locked="0" hidden="1"/>
    </xf>
    <xf numFmtId="0" fontId="3" fillId="3" borderId="8" xfId="0" applyFont="1" applyFill="1" applyBorder="1" applyProtection="1">
      <protection locked="0"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43" fontId="2" fillId="0" borderId="2" xfId="1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6" xfId="0" applyFont="1" applyBorder="1" applyProtection="1">
      <protection locked="0" hidden="1"/>
    </xf>
    <xf numFmtId="0" fontId="2" fillId="0" borderId="1" xfId="0" applyFont="1" applyBorder="1" applyProtection="1">
      <protection locked="0" hidden="1"/>
    </xf>
    <xf numFmtId="2" fontId="2" fillId="0" borderId="1" xfId="0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Border="1" applyProtection="1">
      <protection hidden="1"/>
    </xf>
    <xf numFmtId="44" fontId="2" fillId="0" borderId="31" xfId="0" applyNumberFormat="1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3" fillId="0" borderId="0" xfId="0" applyFont="1" applyProtection="1">
      <protection locked="0" hidden="1"/>
    </xf>
    <xf numFmtId="2" fontId="2" fillId="0" borderId="3" xfId="0" applyNumberFormat="1" applyFont="1" applyBorder="1" applyProtection="1">
      <protection hidden="1"/>
    </xf>
    <xf numFmtId="44" fontId="2" fillId="0" borderId="14" xfId="0" applyNumberFormat="1" applyFont="1" applyBorder="1" applyProtection="1">
      <protection hidden="1"/>
    </xf>
    <xf numFmtId="0" fontId="0" fillId="4" borderId="0" xfId="0" applyFill="1" applyProtection="1">
      <protection locked="0" hidden="1"/>
    </xf>
    <xf numFmtId="0" fontId="2" fillId="0" borderId="4" xfId="0" applyFont="1" applyBorder="1" applyProtection="1">
      <protection locked="0" hidden="1"/>
    </xf>
    <xf numFmtId="0" fontId="2" fillId="3" borderId="25" xfId="0" applyFont="1" applyFill="1" applyBorder="1" applyProtection="1">
      <protection hidden="1"/>
    </xf>
    <xf numFmtId="0" fontId="2" fillId="3" borderId="26" xfId="0" applyFont="1" applyFill="1" applyBorder="1" applyProtection="1">
      <protection hidden="1"/>
    </xf>
    <xf numFmtId="44" fontId="2" fillId="3" borderId="27" xfId="0" applyNumberFormat="1" applyFont="1" applyFill="1" applyBorder="1" applyProtection="1">
      <protection hidden="1"/>
    </xf>
    <xf numFmtId="0" fontId="2" fillId="3" borderId="37" xfId="0" applyFont="1" applyFill="1" applyBorder="1" applyProtection="1">
      <protection hidden="1"/>
    </xf>
    <xf numFmtId="0" fontId="2" fillId="3" borderId="38" xfId="0" applyFont="1" applyFill="1" applyBorder="1" applyProtection="1">
      <protection hidden="1"/>
    </xf>
    <xf numFmtId="44" fontId="2" fillId="0" borderId="7" xfId="0" applyNumberFormat="1" applyFont="1" applyBorder="1" applyProtection="1">
      <protection hidden="1"/>
    </xf>
    <xf numFmtId="0" fontId="4" fillId="3" borderId="22" xfId="0" applyFont="1" applyFill="1" applyBorder="1" applyProtection="1">
      <protection hidden="1"/>
    </xf>
    <xf numFmtId="0" fontId="2" fillId="3" borderId="23" xfId="0" applyFont="1" applyFill="1" applyBorder="1" applyProtection="1">
      <protection hidden="1"/>
    </xf>
    <xf numFmtId="0" fontId="2" fillId="3" borderId="39" xfId="0" applyFont="1" applyFill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0" fillId="0" borderId="4" xfId="0" applyBorder="1" applyProtection="1">
      <protection locked="0" hidden="1"/>
    </xf>
    <xf numFmtId="1" fontId="2" fillId="3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locked="0" hidden="1"/>
    </xf>
    <xf numFmtId="0" fontId="2" fillId="3" borderId="28" xfId="0" applyFont="1" applyFill="1" applyBorder="1" applyProtection="1">
      <protection hidden="1"/>
    </xf>
    <xf numFmtId="0" fontId="2" fillId="3" borderId="29" xfId="0" applyFont="1" applyFill="1" applyBorder="1" applyProtection="1">
      <protection hidden="1"/>
    </xf>
    <xf numFmtId="0" fontId="3" fillId="2" borderId="33" xfId="0" applyFont="1" applyFill="1" applyBorder="1" applyProtection="1">
      <protection hidden="1"/>
    </xf>
    <xf numFmtId="0" fontId="2" fillId="2" borderId="4" xfId="0" applyFont="1" applyFill="1" applyBorder="1" applyProtection="1">
      <protection locked="0" hidden="1"/>
    </xf>
    <xf numFmtId="0" fontId="2" fillId="2" borderId="10" xfId="0" applyFont="1" applyFill="1" applyBorder="1" applyProtection="1">
      <protection locked="0" hidden="1"/>
    </xf>
    <xf numFmtId="0" fontId="2" fillId="3" borderId="34" xfId="0" applyFont="1" applyFill="1" applyBorder="1" applyProtection="1">
      <protection hidden="1"/>
    </xf>
    <xf numFmtId="0" fontId="2" fillId="3" borderId="17" xfId="0" applyFont="1" applyFill="1" applyBorder="1" applyProtection="1">
      <protection locked="0" hidden="1"/>
    </xf>
    <xf numFmtId="0" fontId="2" fillId="3" borderId="16" xfId="0" applyFont="1" applyFill="1" applyBorder="1" applyProtection="1">
      <protection locked="0" hidden="1"/>
    </xf>
    <xf numFmtId="0" fontId="2" fillId="3" borderId="36" xfId="0" applyFont="1" applyFill="1" applyBorder="1" applyProtection="1">
      <protection hidden="1"/>
    </xf>
    <xf numFmtId="10" fontId="2" fillId="3" borderId="1" xfId="3" applyNumberFormat="1" applyFont="1" applyFill="1" applyBorder="1" applyProtection="1">
      <protection locked="0" hidden="1"/>
    </xf>
    <xf numFmtId="0" fontId="3" fillId="3" borderId="17" xfId="0" applyFont="1" applyFill="1" applyBorder="1" applyProtection="1">
      <protection locked="0" hidden="1"/>
    </xf>
    <xf numFmtId="0" fontId="0" fillId="3" borderId="16" xfId="0" applyFill="1" applyBorder="1" applyProtection="1">
      <protection locked="0" hidden="1"/>
    </xf>
    <xf numFmtId="0" fontId="2" fillId="3" borderId="4" xfId="0" applyFont="1" applyFill="1" applyBorder="1" applyProtection="1">
      <protection hidden="1"/>
    </xf>
    <xf numFmtId="0" fontId="2" fillId="3" borderId="0" xfId="0" applyFont="1" applyFill="1" applyBorder="1" applyProtection="1">
      <protection locked="0" hidden="1"/>
    </xf>
    <xf numFmtId="0" fontId="2" fillId="3" borderId="18" xfId="0" applyFont="1" applyFill="1" applyBorder="1" applyProtection="1">
      <protection locked="0" hidden="1"/>
    </xf>
    <xf numFmtId="0" fontId="2" fillId="2" borderId="32" xfId="0" applyFont="1" applyFill="1" applyBorder="1" applyProtection="1">
      <protection hidden="1"/>
    </xf>
    <xf numFmtId="0" fontId="2" fillId="2" borderId="11" xfId="0" applyFont="1" applyFill="1" applyBorder="1" applyProtection="1">
      <protection locked="0" hidden="1"/>
    </xf>
    <xf numFmtId="0" fontId="2" fillId="3" borderId="35" xfId="0" applyFont="1" applyFill="1" applyBorder="1" applyProtection="1">
      <protection hidden="1"/>
    </xf>
    <xf numFmtId="0" fontId="2" fillId="3" borderId="19" xfId="0" applyFont="1" applyFill="1" applyBorder="1" applyProtection="1">
      <protection locked="0" hidden="1"/>
    </xf>
    <xf numFmtId="0" fontId="2" fillId="3" borderId="19" xfId="0" applyFont="1" applyFill="1" applyBorder="1" applyProtection="1">
      <protection hidden="1"/>
    </xf>
    <xf numFmtId="0" fontId="2" fillId="3" borderId="20" xfId="0" applyFont="1" applyFill="1" applyBorder="1" applyProtection="1">
      <protection locked="0" hidden="1"/>
    </xf>
    <xf numFmtId="0" fontId="2" fillId="0" borderId="16" xfId="0" applyFont="1" applyBorder="1" applyProtection="1">
      <protection hidden="1"/>
    </xf>
    <xf numFmtId="0" fontId="2" fillId="3" borderId="15" xfId="0" applyFont="1" applyFill="1" applyBorder="1" applyProtection="1">
      <protection hidden="1"/>
    </xf>
    <xf numFmtId="0" fontId="2" fillId="3" borderId="8" xfId="0" applyFont="1" applyFill="1" applyBorder="1" applyProtection="1">
      <protection locked="0" hidden="1"/>
    </xf>
    <xf numFmtId="0" fontId="2" fillId="3" borderId="8" xfId="0" applyFont="1" applyFill="1" applyBorder="1" applyProtection="1">
      <protection hidden="1"/>
    </xf>
    <xf numFmtId="0" fontId="2" fillId="3" borderId="21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2" borderId="8" xfId="0" applyFont="1" applyFill="1" applyBorder="1" applyProtection="1">
      <protection hidden="1"/>
    </xf>
    <xf numFmtId="0" fontId="1" fillId="0" borderId="1" xfId="0" applyFont="1" applyBorder="1"/>
    <xf numFmtId="0" fontId="1" fillId="0" borderId="3" xfId="0" applyFont="1" applyBorder="1"/>
    <xf numFmtId="0" fontId="1" fillId="0" borderId="0" xfId="0" applyFont="1"/>
    <xf numFmtId="0" fontId="1" fillId="0" borderId="0" xfId="0" applyFont="1" applyProtection="1">
      <protection locked="0" hidden="1"/>
    </xf>
    <xf numFmtId="0" fontId="5" fillId="0" borderId="0" xfId="0" applyFont="1" applyBorder="1" applyProtection="1">
      <protection locked="0" hidden="1"/>
    </xf>
    <xf numFmtId="0" fontId="5" fillId="0" borderId="0" xfId="0" applyFont="1" applyBorder="1" applyAlignment="1" applyProtection="1">
      <alignment horizontal="right"/>
      <protection hidden="1"/>
    </xf>
    <xf numFmtId="14" fontId="5" fillId="0" borderId="0" xfId="0" applyNumberFormat="1" applyFont="1" applyBorder="1" applyProtection="1">
      <protection locked="0" hidden="1"/>
    </xf>
    <xf numFmtId="0" fontId="3" fillId="3" borderId="11" xfId="0" applyFont="1" applyFill="1" applyBorder="1" applyAlignment="1" applyProtection="1">
      <alignment horizontal="center"/>
      <protection locked="0" hidden="1"/>
    </xf>
    <xf numFmtId="0" fontId="3" fillId="3" borderId="10" xfId="0" applyFont="1" applyFill="1" applyBorder="1" applyAlignment="1" applyProtection="1">
      <alignment horizontal="center"/>
      <protection locked="0" hidden="1"/>
    </xf>
    <xf numFmtId="0" fontId="3" fillId="3" borderId="8" xfId="0" applyFont="1" applyFill="1" applyBorder="1" applyAlignment="1" applyProtection="1">
      <alignment horizontal="center"/>
      <protection locked="0" hidden="1"/>
    </xf>
    <xf numFmtId="0" fontId="3" fillId="3" borderId="9" xfId="0" applyFont="1" applyFill="1" applyBorder="1" applyAlignment="1" applyProtection="1">
      <alignment horizontal="center"/>
      <protection locked="0" hidden="1"/>
    </xf>
    <xf numFmtId="0" fontId="5" fillId="3" borderId="23" xfId="0" applyFont="1" applyFill="1" applyBorder="1" applyAlignment="1" applyProtection="1">
      <alignment horizontal="center"/>
      <protection hidden="1"/>
    </xf>
    <xf numFmtId="0" fontId="5" fillId="3" borderId="40" xfId="0" applyFont="1" applyFill="1" applyBorder="1" applyAlignment="1" applyProtection="1">
      <alignment horizontal="center"/>
      <protection locked="0" hidden="1"/>
    </xf>
    <xf numFmtId="0" fontId="5" fillId="3" borderId="24" xfId="0" applyFont="1" applyFill="1" applyBorder="1" applyAlignment="1" applyProtection="1">
      <alignment horizontal="center"/>
      <protection locked="0" hidden="1"/>
    </xf>
    <xf numFmtId="0" fontId="2" fillId="5" borderId="30" xfId="2" applyNumberFormat="1" applyFont="1" applyFill="1" applyBorder="1" applyProtection="1">
      <protection hidden="1"/>
    </xf>
    <xf numFmtId="44" fontId="2" fillId="0" borderId="5" xfId="2" applyFont="1" applyBorder="1" applyAlignment="1" applyProtection="1">
      <alignment horizontal="right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38100</xdr:rowOff>
    </xdr:from>
    <xdr:to>
      <xdr:col>2</xdr:col>
      <xdr:colOff>400050</xdr:colOff>
      <xdr:row>5</xdr:row>
      <xdr:rowOff>28575</xdr:rowOff>
    </xdr:to>
    <xdr:pic>
      <xdr:nvPicPr>
        <xdr:cNvPr id="1081" name="Picture 3" descr="front range denver logo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943225" cy="638175"/>
        </a:xfrm>
        <a:prstGeom prst="rect">
          <a:avLst/>
        </a:prstGeom>
        <a:solidFill>
          <a:srgbClr val="AFABA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7"/>
  <sheetViews>
    <sheetView tabSelected="1" zoomScale="150" zoomScaleNormal="150" workbookViewId="0">
      <selection activeCell="B7" sqref="B7:E7"/>
    </sheetView>
  </sheetViews>
  <sheetFormatPr defaultRowHeight="12.75" x14ac:dyDescent="0.2"/>
  <cols>
    <col min="1" max="1" width="10.85546875" style="14" customWidth="1"/>
    <col min="2" max="2" width="14" style="14" customWidth="1"/>
    <col min="3" max="3" width="10" style="14" customWidth="1"/>
    <col min="4" max="4" width="11.7109375" style="14" customWidth="1"/>
    <col min="5" max="5" width="16.42578125" style="14" customWidth="1"/>
    <col min="6" max="6" width="13.5703125" style="14" hidden="1" customWidth="1"/>
    <col min="7" max="7" width="13.42578125" style="14" customWidth="1"/>
    <col min="8" max="8" width="13" style="14" customWidth="1"/>
    <col min="9" max="16384" width="9.140625" style="14"/>
  </cols>
  <sheetData>
    <row r="1" spans="1:10" x14ac:dyDescent="0.2">
      <c r="A1" s="11" t="s">
        <v>17</v>
      </c>
      <c r="B1" s="12" t="s">
        <v>17</v>
      </c>
      <c r="C1" s="12"/>
      <c r="D1" s="12"/>
      <c r="E1" s="12"/>
      <c r="F1" s="12"/>
      <c r="G1" s="12"/>
      <c r="H1" s="13"/>
    </row>
    <row r="2" spans="1:10" x14ac:dyDescent="0.2">
      <c r="A2" s="15" t="s">
        <v>17</v>
      </c>
      <c r="B2" s="16" t="s">
        <v>17</v>
      </c>
      <c r="C2" s="16"/>
      <c r="D2" s="16"/>
      <c r="E2" s="91" t="s">
        <v>166</v>
      </c>
      <c r="F2" s="18"/>
      <c r="G2" s="92">
        <v>42769</v>
      </c>
      <c r="H2" s="19"/>
    </row>
    <row r="3" spans="1:10" x14ac:dyDescent="0.2">
      <c r="A3" s="15"/>
      <c r="B3" s="16"/>
      <c r="C3" s="16"/>
      <c r="D3" s="16"/>
      <c r="E3" s="91" t="s">
        <v>165</v>
      </c>
      <c r="F3" s="18"/>
      <c r="G3" s="89" t="s">
        <v>78</v>
      </c>
      <c r="H3" s="19"/>
    </row>
    <row r="4" spans="1:10" x14ac:dyDescent="0.2">
      <c r="A4" s="15"/>
      <c r="B4" s="16"/>
      <c r="C4" s="16"/>
      <c r="D4" s="16"/>
      <c r="E4" s="91" t="s">
        <v>167</v>
      </c>
      <c r="F4" s="17"/>
      <c r="G4" s="90">
        <v>2317</v>
      </c>
      <c r="H4" s="20"/>
    </row>
    <row r="5" spans="1:10" x14ac:dyDescent="0.2">
      <c r="A5" s="15"/>
      <c r="B5" s="16"/>
      <c r="C5" s="16"/>
      <c r="D5" s="16"/>
      <c r="E5" s="16"/>
      <c r="F5" s="16"/>
      <c r="G5" s="16"/>
      <c r="H5" s="21"/>
    </row>
    <row r="6" spans="1:10" ht="13.5" thickBot="1" x14ac:dyDescent="0.25">
      <c r="A6" s="15"/>
      <c r="B6" s="16"/>
      <c r="C6" s="16"/>
      <c r="D6" s="16"/>
      <c r="E6" s="16"/>
      <c r="F6" s="16"/>
      <c r="G6" s="16"/>
      <c r="H6" s="21"/>
      <c r="J6" s="22"/>
    </row>
    <row r="7" spans="1:10" x14ac:dyDescent="0.2">
      <c r="A7" s="23" t="s">
        <v>49</v>
      </c>
      <c r="B7" s="93" t="s">
        <v>111</v>
      </c>
      <c r="C7" s="93"/>
      <c r="D7" s="93"/>
      <c r="E7" s="93"/>
      <c r="F7" s="24" t="s">
        <v>17</v>
      </c>
      <c r="G7" s="93" t="s">
        <v>59</v>
      </c>
      <c r="H7" s="94"/>
    </row>
    <row r="8" spans="1:10" ht="13.5" thickBot="1" x14ac:dyDescent="0.25">
      <c r="A8" s="25" t="s">
        <v>26</v>
      </c>
      <c r="B8" s="95" t="s">
        <v>161</v>
      </c>
      <c r="C8" s="95"/>
      <c r="D8" s="95"/>
      <c r="E8" s="95"/>
      <c r="F8" s="26" t="s">
        <v>17</v>
      </c>
      <c r="G8" s="95" t="s">
        <v>47</v>
      </c>
      <c r="H8" s="96"/>
    </row>
    <row r="9" spans="1:10" x14ac:dyDescent="0.2">
      <c r="A9" s="27" t="s">
        <v>0</v>
      </c>
      <c r="B9" s="28" t="s">
        <v>1</v>
      </c>
      <c r="C9" s="29" t="s">
        <v>2</v>
      </c>
      <c r="D9" s="28" t="s">
        <v>5</v>
      </c>
      <c r="E9" s="29" t="s">
        <v>3</v>
      </c>
      <c r="F9" s="30" t="s">
        <v>6</v>
      </c>
      <c r="G9" s="29" t="s">
        <v>16</v>
      </c>
      <c r="H9" s="31" t="s">
        <v>7</v>
      </c>
    </row>
    <row r="10" spans="1:10" x14ac:dyDescent="0.2">
      <c r="A10" s="32">
        <v>14.5</v>
      </c>
      <c r="B10" s="33">
        <v>26</v>
      </c>
      <c r="C10" s="33">
        <v>1</v>
      </c>
      <c r="D10" s="34">
        <f t="shared" ref="D10:D26" si="0">(A10*B10)/144</f>
        <v>2.6180555555555554</v>
      </c>
      <c r="E10" s="34">
        <f t="shared" ref="E10:E26" si="1">ROUNDUP(D10,1)</f>
        <v>2.7</v>
      </c>
      <c r="F10" s="4">
        <f>VLOOKUP('Order Form'!B7,Pricing!A2:B54,2,)</f>
        <v>8.35</v>
      </c>
      <c r="G10" s="35">
        <f t="shared" ref="G10:G26" si="2">E10*C10</f>
        <v>2.7</v>
      </c>
      <c r="H10" s="9">
        <f t="shared" ref="H10:H26" si="3">F10*G10</f>
        <v>22.545000000000002</v>
      </c>
    </row>
    <row r="11" spans="1:10" x14ac:dyDescent="0.2">
      <c r="A11" s="32">
        <v>23.5</v>
      </c>
      <c r="B11" s="33">
        <v>14</v>
      </c>
      <c r="C11" s="33">
        <v>1</v>
      </c>
      <c r="D11" s="34">
        <f t="shared" si="0"/>
        <v>2.2847222222222223</v>
      </c>
      <c r="E11" s="34">
        <f t="shared" si="1"/>
        <v>2.3000000000000003</v>
      </c>
      <c r="F11" s="4">
        <f>VLOOKUP('Order Form'!B7,Pricing!A2:B54,2,)</f>
        <v>8.35</v>
      </c>
      <c r="G11" s="35">
        <f t="shared" si="2"/>
        <v>2.3000000000000003</v>
      </c>
      <c r="H11" s="9">
        <f t="shared" si="3"/>
        <v>19.205000000000002</v>
      </c>
    </row>
    <row r="12" spans="1:10" x14ac:dyDescent="0.2">
      <c r="A12" s="32">
        <v>14.5</v>
      </c>
      <c r="B12" s="33">
        <v>12</v>
      </c>
      <c r="C12" s="33">
        <v>1</v>
      </c>
      <c r="D12" s="34">
        <f t="shared" si="0"/>
        <v>1.2083333333333333</v>
      </c>
      <c r="E12" s="34">
        <f t="shared" si="1"/>
        <v>1.3</v>
      </c>
      <c r="F12" s="4">
        <f>VLOOKUP('Order Form'!B7,Pricing!A2:B54,2,)</f>
        <v>8.35</v>
      </c>
      <c r="G12" s="35">
        <f t="shared" si="2"/>
        <v>1.3</v>
      </c>
      <c r="H12" s="9">
        <f t="shared" si="3"/>
        <v>10.855</v>
      </c>
    </row>
    <row r="13" spans="1:10" x14ac:dyDescent="0.2">
      <c r="A13" s="32">
        <v>0</v>
      </c>
      <c r="B13" s="33">
        <v>0</v>
      </c>
      <c r="C13" s="33">
        <v>0</v>
      </c>
      <c r="D13" s="34">
        <f t="shared" si="0"/>
        <v>0</v>
      </c>
      <c r="E13" s="34">
        <f t="shared" si="1"/>
        <v>0</v>
      </c>
      <c r="F13" s="4">
        <f>VLOOKUP('Order Form'!B7,Pricing!A2:B54,2,)</f>
        <v>8.35</v>
      </c>
      <c r="G13" s="35">
        <f t="shared" si="2"/>
        <v>0</v>
      </c>
      <c r="H13" s="9">
        <f t="shared" si="3"/>
        <v>0</v>
      </c>
      <c r="J13" s="22"/>
    </row>
    <row r="14" spans="1:10" x14ac:dyDescent="0.2">
      <c r="A14" s="32">
        <v>0</v>
      </c>
      <c r="B14" s="33">
        <v>0</v>
      </c>
      <c r="C14" s="33">
        <v>0</v>
      </c>
      <c r="D14" s="34">
        <f t="shared" si="0"/>
        <v>0</v>
      </c>
      <c r="E14" s="34">
        <f t="shared" si="1"/>
        <v>0</v>
      </c>
      <c r="F14" s="4">
        <f>VLOOKUP('Order Form'!B7,Pricing!A2:B54,2,)</f>
        <v>8.35</v>
      </c>
      <c r="G14" s="35">
        <f t="shared" si="2"/>
        <v>0</v>
      </c>
      <c r="H14" s="9">
        <f t="shared" si="3"/>
        <v>0</v>
      </c>
    </row>
    <row r="15" spans="1:10" x14ac:dyDescent="0.2">
      <c r="A15" s="32">
        <v>0</v>
      </c>
      <c r="B15" s="33">
        <v>0</v>
      </c>
      <c r="C15" s="33">
        <v>0</v>
      </c>
      <c r="D15" s="34">
        <f>(A15*B15)/144</f>
        <v>0</v>
      </c>
      <c r="E15" s="34">
        <f t="shared" si="1"/>
        <v>0</v>
      </c>
      <c r="F15" s="4">
        <f>VLOOKUP('Order Form'!B7,Pricing!A2:B54,2,)</f>
        <v>8.35</v>
      </c>
      <c r="G15" s="35">
        <f t="shared" si="2"/>
        <v>0</v>
      </c>
      <c r="H15" s="9">
        <f t="shared" si="3"/>
        <v>0</v>
      </c>
    </row>
    <row r="16" spans="1:10" x14ac:dyDescent="0.2">
      <c r="A16" s="32">
        <v>0</v>
      </c>
      <c r="B16" s="33">
        <v>0</v>
      </c>
      <c r="C16" s="33">
        <v>0</v>
      </c>
      <c r="D16" s="34">
        <f t="shared" si="0"/>
        <v>0</v>
      </c>
      <c r="E16" s="34">
        <f t="shared" si="1"/>
        <v>0</v>
      </c>
      <c r="F16" s="4">
        <f>VLOOKUP('Order Form'!B7,Pricing!A2:B54,2,)</f>
        <v>8.35</v>
      </c>
      <c r="G16" s="36">
        <f t="shared" si="2"/>
        <v>0</v>
      </c>
      <c r="H16" s="9">
        <f t="shared" si="3"/>
        <v>0</v>
      </c>
    </row>
    <row r="17" spans="1:14" x14ac:dyDescent="0.2">
      <c r="A17" s="32">
        <v>0</v>
      </c>
      <c r="B17" s="33">
        <v>0</v>
      </c>
      <c r="C17" s="33">
        <v>0</v>
      </c>
      <c r="D17" s="34">
        <f t="shared" si="0"/>
        <v>0</v>
      </c>
      <c r="E17" s="34">
        <f t="shared" si="1"/>
        <v>0</v>
      </c>
      <c r="F17" s="4">
        <f>VLOOKUP('Order Form'!B7,Pricing!A2:B54,2,)</f>
        <v>8.35</v>
      </c>
      <c r="G17" s="35">
        <f t="shared" si="2"/>
        <v>0</v>
      </c>
      <c r="H17" s="37">
        <f t="shared" si="3"/>
        <v>0</v>
      </c>
      <c r="J17" s="22"/>
    </row>
    <row r="18" spans="1:14" x14ac:dyDescent="0.2">
      <c r="A18" s="32">
        <v>0</v>
      </c>
      <c r="B18" s="33">
        <v>0</v>
      </c>
      <c r="C18" s="33">
        <v>0</v>
      </c>
      <c r="D18" s="34">
        <f t="shared" si="0"/>
        <v>0</v>
      </c>
      <c r="E18" s="34">
        <f t="shared" si="1"/>
        <v>0</v>
      </c>
      <c r="F18" s="4">
        <f>VLOOKUP('Order Form'!B7,Pricing!A2:B54,2,)</f>
        <v>8.35</v>
      </c>
      <c r="G18" s="38">
        <f t="shared" si="2"/>
        <v>0</v>
      </c>
      <c r="H18" s="9">
        <f t="shared" si="3"/>
        <v>0</v>
      </c>
    </row>
    <row r="19" spans="1:14" x14ac:dyDescent="0.2">
      <c r="A19" s="32">
        <v>0</v>
      </c>
      <c r="B19" s="33">
        <v>0</v>
      </c>
      <c r="C19" s="33">
        <v>0</v>
      </c>
      <c r="D19" s="34">
        <f t="shared" si="0"/>
        <v>0</v>
      </c>
      <c r="E19" s="34">
        <f t="shared" si="1"/>
        <v>0</v>
      </c>
      <c r="F19" s="4">
        <f>VLOOKUP('Order Form'!B7,Pricing!A2:B54,2,)</f>
        <v>8.35</v>
      </c>
      <c r="G19" s="35">
        <f t="shared" si="2"/>
        <v>0</v>
      </c>
      <c r="H19" s="9">
        <f t="shared" si="3"/>
        <v>0</v>
      </c>
    </row>
    <row r="20" spans="1:14" x14ac:dyDescent="0.2">
      <c r="A20" s="32">
        <v>0</v>
      </c>
      <c r="B20" s="33">
        <v>0</v>
      </c>
      <c r="C20" s="33">
        <v>0</v>
      </c>
      <c r="D20" s="34">
        <f t="shared" si="0"/>
        <v>0</v>
      </c>
      <c r="E20" s="34">
        <f t="shared" si="1"/>
        <v>0</v>
      </c>
      <c r="F20" s="4">
        <f>VLOOKUP('Order Form'!B7,Pricing!A2:B54,2,)</f>
        <v>8.35</v>
      </c>
      <c r="G20" s="35">
        <f t="shared" si="2"/>
        <v>0</v>
      </c>
      <c r="H20" s="9">
        <f t="shared" si="3"/>
        <v>0</v>
      </c>
    </row>
    <row r="21" spans="1:14" x14ac:dyDescent="0.2">
      <c r="A21" s="32">
        <v>0</v>
      </c>
      <c r="B21" s="33">
        <v>0</v>
      </c>
      <c r="C21" s="33">
        <v>0</v>
      </c>
      <c r="D21" s="34">
        <f t="shared" si="0"/>
        <v>0</v>
      </c>
      <c r="E21" s="34">
        <f t="shared" si="1"/>
        <v>0</v>
      </c>
      <c r="F21" s="4">
        <f>VLOOKUP('Order Form'!B7,Pricing!A2:B54,2,)</f>
        <v>8.35</v>
      </c>
      <c r="G21" s="35">
        <f t="shared" si="2"/>
        <v>0</v>
      </c>
      <c r="H21" s="9">
        <f t="shared" si="3"/>
        <v>0</v>
      </c>
      <c r="J21" s="39" t="s">
        <v>17</v>
      </c>
    </row>
    <row r="22" spans="1:14" x14ac:dyDescent="0.2">
      <c r="A22" s="32">
        <v>0</v>
      </c>
      <c r="B22" s="33">
        <v>0</v>
      </c>
      <c r="C22" s="33">
        <v>0</v>
      </c>
      <c r="D22" s="34">
        <f>(A22*B22)/144</f>
        <v>0</v>
      </c>
      <c r="E22" s="34">
        <f t="shared" si="1"/>
        <v>0</v>
      </c>
      <c r="F22" s="4">
        <f>VLOOKUP('Order Form'!B7,Pricing!A2:B54,2,)</f>
        <v>8.35</v>
      </c>
      <c r="G22" s="35">
        <f t="shared" si="2"/>
        <v>0</v>
      </c>
      <c r="H22" s="9">
        <f t="shared" si="3"/>
        <v>0</v>
      </c>
    </row>
    <row r="23" spans="1:14" x14ac:dyDescent="0.2">
      <c r="A23" s="32"/>
      <c r="B23" s="33"/>
      <c r="C23" s="33"/>
      <c r="D23" s="34">
        <f t="shared" si="0"/>
        <v>0</v>
      </c>
      <c r="E23" s="34">
        <f t="shared" si="1"/>
        <v>0</v>
      </c>
      <c r="F23" s="4">
        <f>VLOOKUP('Order Form'!B7,Pricing!A2:B54,2,)</f>
        <v>8.35</v>
      </c>
      <c r="G23" s="35">
        <f t="shared" si="2"/>
        <v>0</v>
      </c>
      <c r="H23" s="9">
        <f t="shared" si="3"/>
        <v>0</v>
      </c>
    </row>
    <row r="24" spans="1:14" x14ac:dyDescent="0.2">
      <c r="A24" s="32"/>
      <c r="B24" s="33"/>
      <c r="C24" s="33"/>
      <c r="D24" s="34">
        <f t="shared" si="0"/>
        <v>0</v>
      </c>
      <c r="E24" s="34">
        <f t="shared" si="1"/>
        <v>0</v>
      </c>
      <c r="F24" s="4">
        <f>VLOOKUP('Order Form'!B7,Pricing!A2:B54,2,)</f>
        <v>8.35</v>
      </c>
      <c r="G24" s="35">
        <f t="shared" si="2"/>
        <v>0</v>
      </c>
      <c r="H24" s="9">
        <f t="shared" si="3"/>
        <v>0</v>
      </c>
    </row>
    <row r="25" spans="1:14" x14ac:dyDescent="0.2">
      <c r="A25" s="32"/>
      <c r="B25" s="33"/>
      <c r="C25" s="33"/>
      <c r="D25" s="34">
        <f t="shared" si="0"/>
        <v>0</v>
      </c>
      <c r="E25" s="34">
        <f t="shared" si="1"/>
        <v>0</v>
      </c>
      <c r="F25" s="4">
        <f>VLOOKUP('Order Form'!B7,Pricing!A2:B54,2,)</f>
        <v>8.35</v>
      </c>
      <c r="G25" s="35">
        <f t="shared" si="2"/>
        <v>0</v>
      </c>
      <c r="H25" s="9">
        <f t="shared" si="3"/>
        <v>0</v>
      </c>
      <c r="I25" s="22"/>
    </row>
    <row r="26" spans="1:14" ht="13.5" thickBot="1" x14ac:dyDescent="0.25">
      <c r="A26" s="32"/>
      <c r="B26" s="33"/>
      <c r="C26" s="33"/>
      <c r="D26" s="34">
        <f t="shared" si="0"/>
        <v>0</v>
      </c>
      <c r="E26" s="40">
        <f t="shared" si="1"/>
        <v>0</v>
      </c>
      <c r="F26" s="4">
        <f>VLOOKUP('Order Form'!B7,Pricing!A2:B54,2,)</f>
        <v>8.35</v>
      </c>
      <c r="G26" s="36">
        <f t="shared" si="2"/>
        <v>0</v>
      </c>
      <c r="H26" s="41">
        <f t="shared" si="3"/>
        <v>0</v>
      </c>
      <c r="N26" s="42"/>
    </row>
    <row r="27" spans="1:14" ht="13.5" thickBot="1" x14ac:dyDescent="0.25">
      <c r="A27" s="43"/>
      <c r="B27" s="18"/>
      <c r="C27" s="18"/>
      <c r="D27" s="17"/>
      <c r="E27" s="44" t="s">
        <v>11</v>
      </c>
      <c r="F27" s="45">
        <f>SUM(C10:C26)</f>
        <v>3</v>
      </c>
      <c r="G27" s="45" t="s">
        <v>13</v>
      </c>
      <c r="H27" s="46">
        <f>SUM(H10:H26)</f>
        <v>52.605000000000004</v>
      </c>
    </row>
    <row r="28" spans="1:14" ht="13.5" thickBot="1" x14ac:dyDescent="0.25">
      <c r="A28" s="43"/>
      <c r="B28" s="18"/>
      <c r="C28" s="18"/>
      <c r="D28" s="18"/>
      <c r="E28" s="18"/>
      <c r="F28" s="47" t="s">
        <v>18</v>
      </c>
      <c r="G28" s="48">
        <f>SUM(G10:G26)</f>
        <v>6.3</v>
      </c>
      <c r="H28" s="49"/>
      <c r="J28" s="14" t="s">
        <v>17</v>
      </c>
    </row>
    <row r="29" spans="1:14" ht="13.5" thickBot="1" x14ac:dyDescent="0.25">
      <c r="A29" s="50" t="s">
        <v>76</v>
      </c>
      <c r="B29" s="97" t="s">
        <v>77</v>
      </c>
      <c r="C29" s="97"/>
      <c r="D29" s="97"/>
      <c r="E29" s="51"/>
      <c r="F29" s="52"/>
      <c r="G29" s="98" t="s">
        <v>60</v>
      </c>
      <c r="H29" s="99"/>
    </row>
    <row r="30" spans="1:14" x14ac:dyDescent="0.2">
      <c r="A30" s="53" t="s">
        <v>9</v>
      </c>
      <c r="B30" s="38" t="s">
        <v>10</v>
      </c>
      <c r="C30" s="38" t="s">
        <v>2</v>
      </c>
      <c r="D30" s="38" t="s">
        <v>5</v>
      </c>
      <c r="E30" s="38" t="s">
        <v>3</v>
      </c>
      <c r="F30" s="38" t="s">
        <v>6</v>
      </c>
      <c r="G30" s="38" t="s">
        <v>16</v>
      </c>
      <c r="H30" s="54" t="s">
        <v>7</v>
      </c>
    </row>
    <row r="31" spans="1:14" x14ac:dyDescent="0.2">
      <c r="A31" s="32">
        <v>25</v>
      </c>
      <c r="B31" s="33">
        <v>6</v>
      </c>
      <c r="C31" s="33">
        <v>50</v>
      </c>
      <c r="D31" s="34">
        <f t="shared" ref="D31:D40" si="4">(A31*B31)/144</f>
        <v>1.0416666666666667</v>
      </c>
      <c r="E31" s="34">
        <f>ROUNDUP(D31,0)</f>
        <v>2</v>
      </c>
      <c r="F31" s="4">
        <f>VLOOKUP('Order Form'!B7,Pricing!A2:B54,2,)</f>
        <v>8.35</v>
      </c>
      <c r="G31" s="35">
        <f t="shared" ref="G31:G40" si="5">(E31*C31)</f>
        <v>100</v>
      </c>
      <c r="H31" s="9">
        <f t="shared" ref="H31:H40" si="6">F31*G31</f>
        <v>835</v>
      </c>
    </row>
    <row r="32" spans="1:14" x14ac:dyDescent="0.2">
      <c r="A32" s="32">
        <v>0</v>
      </c>
      <c r="B32" s="33">
        <v>0</v>
      </c>
      <c r="C32" s="33">
        <v>0</v>
      </c>
      <c r="D32" s="34">
        <f t="shared" si="4"/>
        <v>0</v>
      </c>
      <c r="E32" s="34">
        <f t="shared" ref="E32:E40" si="7">ROUNDUP(D32,0)</f>
        <v>0</v>
      </c>
      <c r="F32" s="4">
        <f>VLOOKUP('Order Form'!B7,Pricing!A2:B54,2,)</f>
        <v>8.35</v>
      </c>
      <c r="G32" s="35">
        <f t="shared" si="5"/>
        <v>0</v>
      </c>
      <c r="H32" s="9">
        <f t="shared" si="6"/>
        <v>0</v>
      </c>
    </row>
    <row r="33" spans="1:8" x14ac:dyDescent="0.2">
      <c r="A33" s="32">
        <v>0</v>
      </c>
      <c r="B33" s="33">
        <v>0</v>
      </c>
      <c r="C33" s="33">
        <v>0</v>
      </c>
      <c r="D33" s="34">
        <f t="shared" si="4"/>
        <v>0</v>
      </c>
      <c r="E33" s="34">
        <f t="shared" si="7"/>
        <v>0</v>
      </c>
      <c r="F33" s="4">
        <f>VLOOKUP('Order Form'!B7,Pricing!A2:B54,2,)</f>
        <v>8.35</v>
      </c>
      <c r="G33" s="35">
        <f t="shared" si="5"/>
        <v>0</v>
      </c>
      <c r="H33" s="9">
        <f t="shared" si="6"/>
        <v>0</v>
      </c>
    </row>
    <row r="34" spans="1:8" x14ac:dyDescent="0.2">
      <c r="A34" s="32">
        <v>0</v>
      </c>
      <c r="B34" s="33">
        <v>0</v>
      </c>
      <c r="C34" s="33">
        <v>0</v>
      </c>
      <c r="D34" s="34">
        <f t="shared" si="4"/>
        <v>0</v>
      </c>
      <c r="E34" s="34">
        <f t="shared" si="7"/>
        <v>0</v>
      </c>
      <c r="F34" s="4">
        <f>VLOOKUP('Order Form'!B7,Pricing!A2:B54,2,)</f>
        <v>8.35</v>
      </c>
      <c r="G34" s="35">
        <f t="shared" si="5"/>
        <v>0</v>
      </c>
      <c r="H34" s="9">
        <f t="shared" si="6"/>
        <v>0</v>
      </c>
    </row>
    <row r="35" spans="1:8" x14ac:dyDescent="0.2">
      <c r="A35" s="32">
        <v>0</v>
      </c>
      <c r="B35" s="33">
        <v>0</v>
      </c>
      <c r="C35" s="33">
        <v>0</v>
      </c>
      <c r="D35" s="34">
        <f t="shared" si="4"/>
        <v>0</v>
      </c>
      <c r="E35" s="34">
        <f t="shared" si="7"/>
        <v>0</v>
      </c>
      <c r="F35" s="4">
        <f>VLOOKUP('Order Form'!B7,Pricing!A2:B54,2,)</f>
        <v>8.35</v>
      </c>
      <c r="G35" s="35">
        <f t="shared" si="5"/>
        <v>0</v>
      </c>
      <c r="H35" s="9">
        <f t="shared" si="6"/>
        <v>0</v>
      </c>
    </row>
    <row r="36" spans="1:8" x14ac:dyDescent="0.2">
      <c r="A36" s="32">
        <v>0</v>
      </c>
      <c r="B36" s="33">
        <v>0</v>
      </c>
      <c r="C36" s="33">
        <v>0</v>
      </c>
      <c r="D36" s="34">
        <f t="shared" si="4"/>
        <v>0</v>
      </c>
      <c r="E36" s="34">
        <f t="shared" si="7"/>
        <v>0</v>
      </c>
      <c r="F36" s="4">
        <f>VLOOKUP('Order Form'!B7,Pricing!A2:B54,2,)</f>
        <v>8.35</v>
      </c>
      <c r="G36" s="35">
        <f t="shared" si="5"/>
        <v>0</v>
      </c>
      <c r="H36" s="9">
        <f t="shared" si="6"/>
        <v>0</v>
      </c>
    </row>
    <row r="37" spans="1:8" x14ac:dyDescent="0.2">
      <c r="A37" s="32">
        <v>0</v>
      </c>
      <c r="B37" s="33">
        <v>0</v>
      </c>
      <c r="C37" s="33">
        <v>0</v>
      </c>
      <c r="D37" s="34">
        <f t="shared" si="4"/>
        <v>0</v>
      </c>
      <c r="E37" s="34">
        <f t="shared" si="7"/>
        <v>0</v>
      </c>
      <c r="F37" s="4">
        <f>VLOOKUP('Order Form'!B7,Pricing!A2:B54,2,)</f>
        <v>8.35</v>
      </c>
      <c r="G37" s="35">
        <f t="shared" si="5"/>
        <v>0</v>
      </c>
      <c r="H37" s="9">
        <f t="shared" si="6"/>
        <v>0</v>
      </c>
    </row>
    <row r="38" spans="1:8" x14ac:dyDescent="0.2">
      <c r="A38" s="32">
        <v>0</v>
      </c>
      <c r="B38" s="33">
        <v>0</v>
      </c>
      <c r="C38" s="33">
        <v>0</v>
      </c>
      <c r="D38" s="34">
        <f t="shared" si="4"/>
        <v>0</v>
      </c>
      <c r="E38" s="34">
        <f t="shared" si="7"/>
        <v>0</v>
      </c>
      <c r="F38" s="4">
        <f>VLOOKUP('Order Form'!B7,Pricing!A2:B54,2,)</f>
        <v>8.35</v>
      </c>
      <c r="G38" s="35">
        <f t="shared" si="5"/>
        <v>0</v>
      </c>
      <c r="H38" s="9">
        <f t="shared" si="6"/>
        <v>0</v>
      </c>
    </row>
    <row r="39" spans="1:8" x14ac:dyDescent="0.2">
      <c r="A39" s="32"/>
      <c r="B39" s="33"/>
      <c r="C39" s="33"/>
      <c r="D39" s="34">
        <f t="shared" si="4"/>
        <v>0</v>
      </c>
      <c r="E39" s="34">
        <f t="shared" si="7"/>
        <v>0</v>
      </c>
      <c r="F39" s="4">
        <f>VLOOKUP('Order Form'!B7,Pricing!A2:B54,2,)</f>
        <v>8.35</v>
      </c>
      <c r="G39" s="35">
        <f t="shared" si="5"/>
        <v>0</v>
      </c>
      <c r="H39" s="9">
        <f t="shared" si="6"/>
        <v>0</v>
      </c>
    </row>
    <row r="40" spans="1:8" ht="13.5" thickBot="1" x14ac:dyDescent="0.25">
      <c r="A40" s="32"/>
      <c r="B40" s="33"/>
      <c r="C40" s="33"/>
      <c r="D40" s="34">
        <f t="shared" si="4"/>
        <v>0</v>
      </c>
      <c r="E40" s="40">
        <f t="shared" si="7"/>
        <v>0</v>
      </c>
      <c r="F40" s="4">
        <f>VLOOKUP('Order Form'!B7,Pricing!A2:B54,2,)</f>
        <v>8.35</v>
      </c>
      <c r="G40" s="36">
        <f t="shared" si="5"/>
        <v>0</v>
      </c>
      <c r="H40" s="41">
        <f t="shared" si="6"/>
        <v>0</v>
      </c>
    </row>
    <row r="41" spans="1:8" ht="13.5" thickBot="1" x14ac:dyDescent="0.25">
      <c r="A41" s="55"/>
      <c r="B41" s="22"/>
      <c r="C41" s="22"/>
      <c r="D41" s="16"/>
      <c r="E41" s="44" t="s">
        <v>12</v>
      </c>
      <c r="F41" s="56">
        <f>SUM(C31:C40 )</f>
        <v>50</v>
      </c>
      <c r="G41" s="45" t="s">
        <v>14</v>
      </c>
      <c r="H41" s="46">
        <f>SUM(H31:H40)</f>
        <v>835</v>
      </c>
    </row>
    <row r="42" spans="1:8" ht="13.5" thickBot="1" x14ac:dyDescent="0.25">
      <c r="A42" s="55"/>
      <c r="B42" s="22"/>
      <c r="C42" s="22"/>
      <c r="D42" s="22"/>
      <c r="E42" s="57" t="s">
        <v>17</v>
      </c>
      <c r="F42" s="58" t="s">
        <v>19</v>
      </c>
      <c r="G42" s="59">
        <f>SUM(G31:G40)</f>
        <v>100</v>
      </c>
      <c r="H42" s="100">
        <f>SUM(F27*2)</f>
        <v>6</v>
      </c>
    </row>
    <row r="43" spans="1:8" x14ac:dyDescent="0.2">
      <c r="A43" s="60" t="s">
        <v>28</v>
      </c>
      <c r="B43" s="22"/>
      <c r="D43" s="60" t="s">
        <v>29</v>
      </c>
      <c r="E43" s="22"/>
      <c r="F43" s="22"/>
      <c r="G43" s="61" t="s">
        <v>22</v>
      </c>
      <c r="H43" s="62" t="s">
        <v>21</v>
      </c>
    </row>
    <row r="44" spans="1:8" x14ac:dyDescent="0.2">
      <c r="A44" s="63" t="s">
        <v>30</v>
      </c>
      <c r="B44" s="64" t="s">
        <v>68</v>
      </c>
      <c r="C44" s="65"/>
      <c r="D44" s="66" t="s">
        <v>35</v>
      </c>
      <c r="E44" s="64" t="s">
        <v>78</v>
      </c>
      <c r="F44" s="65"/>
      <c r="G44" s="67">
        <v>7.7499999999999999E-2</v>
      </c>
      <c r="H44" s="5">
        <f>SUM(H47:H49)*G44</f>
        <v>70.1843875</v>
      </c>
    </row>
    <row r="45" spans="1:8" x14ac:dyDescent="0.2">
      <c r="A45" s="63" t="s">
        <v>31</v>
      </c>
      <c r="B45" s="64" t="s">
        <v>69</v>
      </c>
      <c r="C45" s="65"/>
      <c r="D45" s="66" t="s">
        <v>36</v>
      </c>
      <c r="E45" s="64" t="s">
        <v>72</v>
      </c>
      <c r="F45" s="65"/>
      <c r="G45" s="35" t="s">
        <v>20</v>
      </c>
      <c r="H45" s="6">
        <f>SUM(F27+F41)</f>
        <v>53</v>
      </c>
    </row>
    <row r="46" spans="1:8" x14ac:dyDescent="0.2">
      <c r="A46" s="63" t="s">
        <v>32</v>
      </c>
      <c r="B46" s="64" t="s">
        <v>70</v>
      </c>
      <c r="C46" s="65"/>
      <c r="D46" s="66" t="s">
        <v>32</v>
      </c>
      <c r="E46" s="68" t="s">
        <v>73</v>
      </c>
      <c r="F46" s="69"/>
      <c r="G46" s="35" t="s">
        <v>4</v>
      </c>
      <c r="H46" s="7">
        <f>SUM(G28+G42)</f>
        <v>106.3</v>
      </c>
    </row>
    <row r="47" spans="1:8" x14ac:dyDescent="0.2">
      <c r="A47" s="63" t="s">
        <v>33</v>
      </c>
      <c r="B47" s="64" t="s">
        <v>71</v>
      </c>
      <c r="C47" s="65"/>
      <c r="D47" s="66" t="s">
        <v>33</v>
      </c>
      <c r="E47" s="64" t="s">
        <v>71</v>
      </c>
      <c r="F47" s="65"/>
      <c r="G47" s="35" t="s">
        <v>168</v>
      </c>
      <c r="H47" s="101">
        <f>IF(H48&lt;150,"$50.00",)</f>
        <v>0</v>
      </c>
    </row>
    <row r="48" spans="1:8" ht="13.5" thickBot="1" x14ac:dyDescent="0.25">
      <c r="A48" s="70" t="s">
        <v>34</v>
      </c>
      <c r="B48" s="71">
        <v>80216</v>
      </c>
      <c r="C48" s="72"/>
      <c r="D48" s="66" t="s">
        <v>34</v>
      </c>
      <c r="E48" s="64">
        <v>80602</v>
      </c>
      <c r="F48" s="65"/>
      <c r="G48" s="35" t="s">
        <v>15</v>
      </c>
      <c r="H48" s="9">
        <f>(H27+H41)</f>
        <v>887.60500000000002</v>
      </c>
    </row>
    <row r="49" spans="1:8" x14ac:dyDescent="0.2">
      <c r="A49" s="73" t="s">
        <v>37</v>
      </c>
      <c r="B49" s="74"/>
      <c r="C49" s="62"/>
      <c r="D49" s="17"/>
      <c r="E49" s="18"/>
      <c r="F49" s="18"/>
      <c r="G49" s="35" t="s">
        <v>8</v>
      </c>
      <c r="H49" s="8">
        <f>F27*6</f>
        <v>18</v>
      </c>
    </row>
    <row r="50" spans="1:8" x14ac:dyDescent="0.2">
      <c r="A50" s="75" t="s">
        <v>40</v>
      </c>
      <c r="B50" s="76"/>
      <c r="C50" s="76"/>
      <c r="D50" s="77" t="s">
        <v>39</v>
      </c>
      <c r="E50" s="76"/>
      <c r="F50" s="78"/>
      <c r="G50" s="79" t="s">
        <v>23</v>
      </c>
      <c r="H50" s="8">
        <f>SUM(H47:H49)</f>
        <v>905.60500000000002</v>
      </c>
    </row>
    <row r="51" spans="1:8" ht="13.5" thickBot="1" x14ac:dyDescent="0.25">
      <c r="A51" s="80" t="s">
        <v>41</v>
      </c>
      <c r="B51" s="81"/>
      <c r="C51" s="81"/>
      <c r="D51" s="82" t="s">
        <v>38</v>
      </c>
      <c r="E51" s="81"/>
      <c r="F51" s="83"/>
      <c r="G51" s="85" t="s">
        <v>24</v>
      </c>
      <c r="H51" s="10">
        <f>SUM(H44+H50)</f>
        <v>975.78938749999998</v>
      </c>
    </row>
    <row r="52" spans="1:8" x14ac:dyDescent="0.2">
      <c r="A52" s="18"/>
      <c r="B52" s="18"/>
      <c r="C52" s="18"/>
      <c r="D52" s="18"/>
      <c r="E52" s="18"/>
      <c r="F52" s="18"/>
      <c r="G52" s="18"/>
      <c r="H52" s="18"/>
    </row>
    <row r="53" spans="1:8" x14ac:dyDescent="0.2">
      <c r="A53" s="18"/>
      <c r="B53" s="18"/>
      <c r="C53" s="18"/>
      <c r="D53" s="18"/>
      <c r="E53" s="18"/>
      <c r="F53" s="18"/>
      <c r="G53" s="22"/>
      <c r="H53" s="22"/>
    </row>
    <row r="54" spans="1:8" x14ac:dyDescent="0.2">
      <c r="A54" s="84"/>
      <c r="B54" s="84"/>
      <c r="C54" s="84"/>
      <c r="D54" s="84"/>
      <c r="E54" s="84"/>
      <c r="F54" s="84"/>
    </row>
    <row r="56" spans="1:8" x14ac:dyDescent="0.2">
      <c r="A56" s="14" t="s">
        <v>17</v>
      </c>
      <c r="E56" s="14" t="s">
        <v>17</v>
      </c>
    </row>
    <row r="57" spans="1:8" x14ac:dyDescent="0.2">
      <c r="A57" s="14" t="s">
        <v>17</v>
      </c>
      <c r="B57" s="14" t="s">
        <v>17</v>
      </c>
    </row>
  </sheetData>
  <mergeCells count="6">
    <mergeCell ref="B7:E7"/>
    <mergeCell ref="G7:H7"/>
    <mergeCell ref="G8:H8"/>
    <mergeCell ref="B29:D29"/>
    <mergeCell ref="G29:H29"/>
    <mergeCell ref="B8:E8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H51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'Drop Box'!$A$23:$A$25</xm:f>
          </x14:formula1>
          <xm:sqref>G7</xm:sqref>
        </x14:dataValidation>
        <x14:dataValidation type="list" allowBlank="1" showInputMessage="1" showErrorMessage="1">
          <x14:formula1>
            <xm:f>'Drop Box'!$A$19:$A$21</xm:f>
          </x14:formula1>
          <xm:sqref>G8</xm:sqref>
        </x14:dataValidation>
        <x14:dataValidation type="list" allowBlank="1" showInputMessage="1" showErrorMessage="1">
          <x14:formula1>
            <xm:f>'Drop Box'!$A$31:$A$33</xm:f>
          </x14:formula1>
          <xm:sqref>G29</xm:sqref>
        </x14:dataValidation>
        <x14:dataValidation type="list" allowBlank="1" showInputMessage="1" showErrorMessage="1">
          <x14:formula1>
            <xm:f>Pricing!$A$2:$A$22</xm:f>
          </x14:formula1>
          <xm:sqref>B7:E7</xm:sqref>
        </x14:dataValidation>
        <x14:dataValidation type="list" allowBlank="1" showInputMessage="1" showErrorMessage="1">
          <x14:formula1>
            <xm:f>'Drop Box'!$A$42:$A$101</xm:f>
          </x14:formula1>
          <xm:sqref>B8:E8</xm:sqref>
        </x14:dataValidation>
        <x14:dataValidation type="list" allowBlank="1" showInputMessage="1" showErrorMessage="1">
          <x14:formula1>
            <xm:f>'Drop Box'!$A$14:$A$17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topLeftCell="A66" workbookViewId="0">
      <selection activeCell="A101" sqref="A101"/>
    </sheetView>
  </sheetViews>
  <sheetFormatPr defaultRowHeight="12.75" x14ac:dyDescent="0.2"/>
  <sheetData>
    <row r="1" spans="1:1" x14ac:dyDescent="0.2">
      <c r="A1" s="1" t="s">
        <v>25</v>
      </c>
    </row>
    <row r="2" spans="1:1" x14ac:dyDescent="0.2">
      <c r="A2" s="1" t="s">
        <v>42</v>
      </c>
    </row>
    <row r="3" spans="1:1" x14ac:dyDescent="0.2">
      <c r="A3" s="1" t="s">
        <v>43</v>
      </c>
    </row>
    <row r="4" spans="1:1" x14ac:dyDescent="0.2">
      <c r="A4" s="1" t="s">
        <v>44</v>
      </c>
    </row>
    <row r="5" spans="1:1" x14ac:dyDescent="0.2">
      <c r="A5" s="1" t="s">
        <v>45</v>
      </c>
    </row>
    <row r="6" spans="1:1" x14ac:dyDescent="0.2">
      <c r="A6" s="1"/>
    </row>
    <row r="7" spans="1:1" x14ac:dyDescent="0.2">
      <c r="A7" s="1" t="s">
        <v>27</v>
      </c>
    </row>
    <row r="8" spans="1:1" x14ac:dyDescent="0.2">
      <c r="A8" s="88" t="s">
        <v>81</v>
      </c>
    </row>
    <row r="9" spans="1:1" x14ac:dyDescent="0.2">
      <c r="A9" s="88" t="s">
        <v>83</v>
      </c>
    </row>
    <row r="10" spans="1:1" x14ac:dyDescent="0.2">
      <c r="A10" s="88" t="s">
        <v>82</v>
      </c>
    </row>
    <row r="11" spans="1:1" x14ac:dyDescent="0.2">
      <c r="A11" s="88" t="s">
        <v>46</v>
      </c>
    </row>
    <row r="12" spans="1:1" x14ac:dyDescent="0.2">
      <c r="A12" s="88" t="s">
        <v>84</v>
      </c>
    </row>
    <row r="13" spans="1:1" x14ac:dyDescent="0.2">
      <c r="A13" s="1"/>
    </row>
    <row r="14" spans="1:1" x14ac:dyDescent="0.2">
      <c r="A14" s="1" t="s">
        <v>26</v>
      </c>
    </row>
    <row r="15" spans="1:1" x14ac:dyDescent="0.2">
      <c r="A15" s="1" t="s">
        <v>57</v>
      </c>
    </row>
    <row r="16" spans="1:1" x14ac:dyDescent="0.2">
      <c r="A16" s="1" t="s">
        <v>56</v>
      </c>
    </row>
    <row r="17" spans="1:1" x14ac:dyDescent="0.2">
      <c r="A17" s="1" t="s">
        <v>58</v>
      </c>
    </row>
    <row r="18" spans="1:1" x14ac:dyDescent="0.2">
      <c r="A18" s="1"/>
    </row>
    <row r="19" spans="1:1" x14ac:dyDescent="0.2">
      <c r="A19" s="1" t="s">
        <v>47</v>
      </c>
    </row>
    <row r="20" spans="1:1" x14ac:dyDescent="0.2">
      <c r="A20" s="1" t="s">
        <v>52</v>
      </c>
    </row>
    <row r="21" spans="1:1" x14ac:dyDescent="0.2">
      <c r="A21" s="1" t="s">
        <v>48</v>
      </c>
    </row>
    <row r="22" spans="1:1" x14ac:dyDescent="0.2">
      <c r="A22" s="1"/>
    </row>
    <row r="23" spans="1:1" x14ac:dyDescent="0.2">
      <c r="A23" s="1" t="s">
        <v>59</v>
      </c>
    </row>
    <row r="24" spans="1:1" x14ac:dyDescent="0.2">
      <c r="A24" s="1" t="s">
        <v>50</v>
      </c>
    </row>
    <row r="25" spans="1:1" x14ac:dyDescent="0.2">
      <c r="A25" s="1" t="s">
        <v>51</v>
      </c>
    </row>
    <row r="26" spans="1:1" x14ac:dyDescent="0.2">
      <c r="A26" s="1"/>
    </row>
    <row r="27" spans="1:1" x14ac:dyDescent="0.2">
      <c r="A27" s="1" t="s">
        <v>53</v>
      </c>
    </row>
    <row r="28" spans="1:1" x14ac:dyDescent="0.2">
      <c r="A28" s="1" t="s">
        <v>55</v>
      </c>
    </row>
    <row r="29" spans="1:1" x14ac:dyDescent="0.2">
      <c r="A29" s="1" t="s">
        <v>54</v>
      </c>
    </row>
    <row r="31" spans="1:1" x14ac:dyDescent="0.2">
      <c r="A31" s="1" t="s">
        <v>60</v>
      </c>
    </row>
    <row r="32" spans="1:1" x14ac:dyDescent="0.2">
      <c r="A32" s="1" t="s">
        <v>61</v>
      </c>
    </row>
    <row r="33" spans="1:1" x14ac:dyDescent="0.2">
      <c r="A33" s="1" t="s">
        <v>62</v>
      </c>
    </row>
    <row r="35" spans="1:1" x14ac:dyDescent="0.2">
      <c r="A35" s="1" t="s">
        <v>63</v>
      </c>
    </row>
    <row r="36" spans="1:1" x14ac:dyDescent="0.2">
      <c r="A36" s="1" t="s">
        <v>64</v>
      </c>
    </row>
    <row r="37" spans="1:1" x14ac:dyDescent="0.2">
      <c r="A37" s="1" t="s">
        <v>65</v>
      </c>
    </row>
    <row r="39" spans="1:1" x14ac:dyDescent="0.2">
      <c r="A39" s="1" t="s">
        <v>66</v>
      </c>
    </row>
    <row r="40" spans="1:1" x14ac:dyDescent="0.2">
      <c r="A40" s="1" t="s">
        <v>67</v>
      </c>
    </row>
    <row r="42" spans="1:1" x14ac:dyDescent="0.2">
      <c r="A42" s="88" t="s">
        <v>80</v>
      </c>
    </row>
    <row r="43" spans="1:1" x14ac:dyDescent="0.2">
      <c r="A43" s="88" t="s">
        <v>85</v>
      </c>
    </row>
    <row r="44" spans="1:1" x14ac:dyDescent="0.2">
      <c r="A44" s="88" t="s">
        <v>86</v>
      </c>
    </row>
    <row r="45" spans="1:1" x14ac:dyDescent="0.2">
      <c r="A45" s="88" t="s">
        <v>87</v>
      </c>
    </row>
    <row r="46" spans="1:1" x14ac:dyDescent="0.2">
      <c r="A46" s="88" t="s">
        <v>88</v>
      </c>
    </row>
    <row r="47" spans="1:1" x14ac:dyDescent="0.2">
      <c r="A47" s="88" t="s">
        <v>89</v>
      </c>
    </row>
    <row r="48" spans="1:1" x14ac:dyDescent="0.2">
      <c r="A48" s="88" t="s">
        <v>90</v>
      </c>
    </row>
    <row r="49" spans="1:1" x14ac:dyDescent="0.2">
      <c r="A49" s="88" t="s">
        <v>91</v>
      </c>
    </row>
    <row r="50" spans="1:1" x14ac:dyDescent="0.2">
      <c r="A50" s="88" t="s">
        <v>92</v>
      </c>
    </row>
    <row r="51" spans="1:1" x14ac:dyDescent="0.2">
      <c r="A51" s="88" t="s">
        <v>93</v>
      </c>
    </row>
    <row r="52" spans="1:1" x14ac:dyDescent="0.2">
      <c r="A52" s="88" t="s">
        <v>94</v>
      </c>
    </row>
    <row r="53" spans="1:1" x14ac:dyDescent="0.2">
      <c r="A53" s="88" t="s">
        <v>95</v>
      </c>
    </row>
    <row r="54" spans="1:1" x14ac:dyDescent="0.2">
      <c r="A54" s="88" t="s">
        <v>96</v>
      </c>
    </row>
    <row r="55" spans="1:1" x14ac:dyDescent="0.2">
      <c r="A55" s="88" t="s">
        <v>97</v>
      </c>
    </row>
    <row r="56" spans="1:1" x14ac:dyDescent="0.2">
      <c r="A56" s="88" t="s">
        <v>98</v>
      </c>
    </row>
    <row r="57" spans="1:1" x14ac:dyDescent="0.2">
      <c r="A57" s="88" t="s">
        <v>99</v>
      </c>
    </row>
    <row r="58" spans="1:1" x14ac:dyDescent="0.2">
      <c r="A58" s="88" t="s">
        <v>100</v>
      </c>
    </row>
    <row r="59" spans="1:1" x14ac:dyDescent="0.2">
      <c r="A59" s="88" t="s">
        <v>101</v>
      </c>
    </row>
    <row r="60" spans="1:1" x14ac:dyDescent="0.2">
      <c r="A60" s="88" t="s">
        <v>102</v>
      </c>
    </row>
    <row r="61" spans="1:1" x14ac:dyDescent="0.2">
      <c r="A61" s="88" t="s">
        <v>103</v>
      </c>
    </row>
    <row r="62" spans="1:1" x14ac:dyDescent="0.2">
      <c r="A62" s="88" t="s">
        <v>104</v>
      </c>
    </row>
    <row r="63" spans="1:1" x14ac:dyDescent="0.2">
      <c r="A63" s="88" t="s">
        <v>105</v>
      </c>
    </row>
    <row r="64" spans="1:1" x14ac:dyDescent="0.2">
      <c r="A64" s="88" t="s">
        <v>106</v>
      </c>
    </row>
    <row r="65" spans="1:1" x14ac:dyDescent="0.2">
      <c r="A65" s="88" t="s">
        <v>107</v>
      </c>
    </row>
    <row r="66" spans="1:1" x14ac:dyDescent="0.2">
      <c r="A66" s="88" t="s">
        <v>108</v>
      </c>
    </row>
    <row r="67" spans="1:1" x14ac:dyDescent="0.2">
      <c r="A67" s="88" t="s">
        <v>109</v>
      </c>
    </row>
    <row r="68" spans="1:1" x14ac:dyDescent="0.2">
      <c r="A68" s="88" t="s">
        <v>131</v>
      </c>
    </row>
    <row r="69" spans="1:1" x14ac:dyDescent="0.2">
      <c r="A69" s="88" t="s">
        <v>132</v>
      </c>
    </row>
    <row r="70" spans="1:1" x14ac:dyDescent="0.2">
      <c r="A70" s="88" t="s">
        <v>133</v>
      </c>
    </row>
    <row r="71" spans="1:1" x14ac:dyDescent="0.2">
      <c r="A71" s="88" t="s">
        <v>134</v>
      </c>
    </row>
    <row r="72" spans="1:1" x14ac:dyDescent="0.2">
      <c r="A72" s="88" t="s">
        <v>135</v>
      </c>
    </row>
    <row r="73" spans="1:1" x14ac:dyDescent="0.2">
      <c r="A73" s="88" t="s">
        <v>136</v>
      </c>
    </row>
    <row r="74" spans="1:1" x14ac:dyDescent="0.2">
      <c r="A74" s="88" t="s">
        <v>137</v>
      </c>
    </row>
    <row r="75" spans="1:1" x14ac:dyDescent="0.2">
      <c r="A75" s="88" t="s">
        <v>138</v>
      </c>
    </row>
    <row r="76" spans="1:1" x14ac:dyDescent="0.2">
      <c r="A76" s="88" t="s">
        <v>139</v>
      </c>
    </row>
    <row r="77" spans="1:1" x14ac:dyDescent="0.2">
      <c r="A77" s="88" t="s">
        <v>140</v>
      </c>
    </row>
    <row r="78" spans="1:1" x14ac:dyDescent="0.2">
      <c r="A78" s="88" t="s">
        <v>141</v>
      </c>
    </row>
    <row r="79" spans="1:1" x14ac:dyDescent="0.2">
      <c r="A79" s="88" t="s">
        <v>142</v>
      </c>
    </row>
    <row r="80" spans="1:1" x14ac:dyDescent="0.2">
      <c r="A80" s="88" t="s">
        <v>143</v>
      </c>
    </row>
    <row r="81" spans="1:1" x14ac:dyDescent="0.2">
      <c r="A81" s="88" t="s">
        <v>144</v>
      </c>
    </row>
    <row r="82" spans="1:1" x14ac:dyDescent="0.2">
      <c r="A82" s="88" t="s">
        <v>145</v>
      </c>
    </row>
    <row r="83" spans="1:1" x14ac:dyDescent="0.2">
      <c r="A83" s="88" t="s">
        <v>146</v>
      </c>
    </row>
    <row r="84" spans="1:1" x14ac:dyDescent="0.2">
      <c r="A84" s="88" t="s">
        <v>147</v>
      </c>
    </row>
    <row r="85" spans="1:1" x14ac:dyDescent="0.2">
      <c r="A85" s="88" t="s">
        <v>148</v>
      </c>
    </row>
    <row r="86" spans="1:1" x14ac:dyDescent="0.2">
      <c r="A86" s="88" t="s">
        <v>149</v>
      </c>
    </row>
    <row r="87" spans="1:1" x14ac:dyDescent="0.2">
      <c r="A87" s="88" t="s">
        <v>150</v>
      </c>
    </row>
    <row r="88" spans="1:1" x14ac:dyDescent="0.2">
      <c r="A88" s="88" t="s">
        <v>151</v>
      </c>
    </row>
    <row r="89" spans="1:1" x14ac:dyDescent="0.2">
      <c r="A89" s="88" t="s">
        <v>152</v>
      </c>
    </row>
    <row r="90" spans="1:1" x14ac:dyDescent="0.2">
      <c r="A90" s="88" t="s">
        <v>153</v>
      </c>
    </row>
    <row r="91" spans="1:1" x14ac:dyDescent="0.2">
      <c r="A91" s="88" t="s">
        <v>154</v>
      </c>
    </row>
    <row r="92" spans="1:1" x14ac:dyDescent="0.2">
      <c r="A92" s="88" t="s">
        <v>155</v>
      </c>
    </row>
    <row r="93" spans="1:1" x14ac:dyDescent="0.2">
      <c r="A93" s="88" t="s">
        <v>156</v>
      </c>
    </row>
    <row r="94" spans="1:1" x14ac:dyDescent="0.2">
      <c r="A94" s="88" t="s">
        <v>157</v>
      </c>
    </row>
    <row r="95" spans="1:1" x14ac:dyDescent="0.2">
      <c r="A95" s="88" t="s">
        <v>158</v>
      </c>
    </row>
    <row r="96" spans="1:1" x14ac:dyDescent="0.2">
      <c r="A96" s="88" t="s">
        <v>159</v>
      </c>
    </row>
    <row r="97" spans="1:1" x14ac:dyDescent="0.2">
      <c r="A97" s="88" t="s">
        <v>160</v>
      </c>
    </row>
    <row r="98" spans="1:1" x14ac:dyDescent="0.2">
      <c r="A98" s="88" t="s">
        <v>161</v>
      </c>
    </row>
    <row r="99" spans="1:1" x14ac:dyDescent="0.2">
      <c r="A99" s="88" t="s">
        <v>162</v>
      </c>
    </row>
    <row r="100" spans="1:1" x14ac:dyDescent="0.2">
      <c r="A100" s="88" t="s">
        <v>163</v>
      </c>
    </row>
    <row r="101" spans="1:1" x14ac:dyDescent="0.2">
      <c r="A101" s="88" t="s">
        <v>164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B23" sqref="B23"/>
    </sheetView>
  </sheetViews>
  <sheetFormatPr defaultRowHeight="12.75" x14ac:dyDescent="0.2"/>
  <cols>
    <col min="1" max="1" width="49.28515625" customWidth="1"/>
    <col min="2" max="2" width="27.85546875" customWidth="1"/>
    <col min="3" max="3" width="35.85546875" customWidth="1"/>
    <col min="4" max="4" width="46.140625" customWidth="1"/>
  </cols>
  <sheetData>
    <row r="1" spans="1:6" x14ac:dyDescent="0.2">
      <c r="A1" s="2" t="s">
        <v>75</v>
      </c>
      <c r="B1" s="2" t="s">
        <v>74</v>
      </c>
    </row>
    <row r="2" spans="1:6" x14ac:dyDescent="0.2">
      <c r="A2" s="86" t="s">
        <v>130</v>
      </c>
      <c r="B2" s="2">
        <v>0</v>
      </c>
    </row>
    <row r="3" spans="1:6" x14ac:dyDescent="0.2">
      <c r="A3" s="86" t="s">
        <v>110</v>
      </c>
      <c r="B3" s="2">
        <v>7.92</v>
      </c>
    </row>
    <row r="4" spans="1:6" x14ac:dyDescent="0.2">
      <c r="A4" s="86" t="s">
        <v>111</v>
      </c>
      <c r="B4" s="2">
        <v>8.35</v>
      </c>
    </row>
    <row r="5" spans="1:6" x14ac:dyDescent="0.2">
      <c r="A5" s="86" t="s">
        <v>112</v>
      </c>
      <c r="B5" s="2">
        <v>9.42</v>
      </c>
    </row>
    <row r="6" spans="1:6" x14ac:dyDescent="0.2">
      <c r="A6" s="86" t="s">
        <v>113</v>
      </c>
      <c r="B6" s="2">
        <v>9.92</v>
      </c>
    </row>
    <row r="7" spans="1:6" x14ac:dyDescent="0.2">
      <c r="A7" s="86" t="s">
        <v>115</v>
      </c>
      <c r="B7" s="2">
        <v>9.2100000000000009</v>
      </c>
    </row>
    <row r="8" spans="1:6" x14ac:dyDescent="0.2">
      <c r="A8" s="86" t="s">
        <v>116</v>
      </c>
      <c r="B8" s="2">
        <v>9.49</v>
      </c>
    </row>
    <row r="9" spans="1:6" x14ac:dyDescent="0.2">
      <c r="A9" s="86" t="s">
        <v>117</v>
      </c>
      <c r="B9" s="2">
        <v>9.7899999999999991</v>
      </c>
    </row>
    <row r="10" spans="1:6" x14ac:dyDescent="0.2">
      <c r="A10" s="86" t="s">
        <v>118</v>
      </c>
      <c r="B10" s="2">
        <v>10.06</v>
      </c>
    </row>
    <row r="11" spans="1:6" x14ac:dyDescent="0.2">
      <c r="A11" s="86" t="s">
        <v>114</v>
      </c>
      <c r="B11" s="2">
        <v>9.42</v>
      </c>
      <c r="F11" s="88" t="s">
        <v>17</v>
      </c>
    </row>
    <row r="12" spans="1:6" x14ac:dyDescent="0.2">
      <c r="A12" s="86" t="s">
        <v>119</v>
      </c>
      <c r="B12" s="2">
        <v>9.7100000000000009</v>
      </c>
    </row>
    <row r="13" spans="1:6" x14ac:dyDescent="0.2">
      <c r="A13" s="86" t="s">
        <v>120</v>
      </c>
      <c r="B13" s="2">
        <v>9.99</v>
      </c>
    </row>
    <row r="14" spans="1:6" x14ac:dyDescent="0.2">
      <c r="A14" s="86" t="s">
        <v>121</v>
      </c>
      <c r="B14" s="2">
        <v>10.28</v>
      </c>
    </row>
    <row r="15" spans="1:6" x14ac:dyDescent="0.2">
      <c r="A15" s="86" t="s">
        <v>122</v>
      </c>
      <c r="B15" s="2">
        <v>12.64</v>
      </c>
    </row>
    <row r="16" spans="1:6" x14ac:dyDescent="0.2">
      <c r="A16" s="86" t="s">
        <v>123</v>
      </c>
      <c r="B16" s="2">
        <v>12.92</v>
      </c>
    </row>
    <row r="17" spans="1:2" x14ac:dyDescent="0.2">
      <c r="A17" s="86" t="s">
        <v>124</v>
      </c>
      <c r="B17" s="2">
        <v>13.21</v>
      </c>
    </row>
    <row r="18" spans="1:2" x14ac:dyDescent="0.2">
      <c r="A18" s="86" t="s">
        <v>125</v>
      </c>
      <c r="B18" s="2">
        <v>13.49</v>
      </c>
    </row>
    <row r="19" spans="1:2" x14ac:dyDescent="0.2">
      <c r="A19" s="86" t="s">
        <v>126</v>
      </c>
      <c r="B19" s="2">
        <v>13.06</v>
      </c>
    </row>
    <row r="20" spans="1:2" x14ac:dyDescent="0.2">
      <c r="A20" s="86" t="s">
        <v>127</v>
      </c>
      <c r="B20" s="2">
        <v>13.35</v>
      </c>
    </row>
    <row r="21" spans="1:2" x14ac:dyDescent="0.2">
      <c r="A21" s="86" t="s">
        <v>128</v>
      </c>
      <c r="B21" s="2">
        <v>13.64</v>
      </c>
    </row>
    <row r="22" spans="1:2" x14ac:dyDescent="0.2">
      <c r="A22" s="86" t="s">
        <v>129</v>
      </c>
      <c r="B22" s="2">
        <v>13.92</v>
      </c>
    </row>
    <row r="23" spans="1:2" x14ac:dyDescent="0.2">
      <c r="A23" s="87" t="s">
        <v>17</v>
      </c>
      <c r="B23" s="87" t="s">
        <v>17</v>
      </c>
    </row>
    <row r="24" spans="1:2" x14ac:dyDescent="0.2">
      <c r="A24" s="86" t="s">
        <v>17</v>
      </c>
      <c r="B24" s="86" t="s">
        <v>17</v>
      </c>
    </row>
    <row r="25" spans="1:2" x14ac:dyDescent="0.2">
      <c r="A25" s="86" t="s">
        <v>17</v>
      </c>
      <c r="B25" s="86" t="s">
        <v>17</v>
      </c>
    </row>
    <row r="26" spans="1:2" x14ac:dyDescent="0.2">
      <c r="A26" s="86" t="s">
        <v>17</v>
      </c>
      <c r="B26" s="86" t="s">
        <v>17</v>
      </c>
    </row>
    <row r="27" spans="1:2" x14ac:dyDescent="0.2">
      <c r="A27" s="86" t="s">
        <v>17</v>
      </c>
      <c r="B27" s="86" t="s">
        <v>17</v>
      </c>
    </row>
    <row r="28" spans="1:2" x14ac:dyDescent="0.2">
      <c r="A28" s="86" t="s">
        <v>17</v>
      </c>
      <c r="B28" s="86" t="s">
        <v>17</v>
      </c>
    </row>
    <row r="29" spans="1:2" x14ac:dyDescent="0.2">
      <c r="A29" s="86" t="s">
        <v>17</v>
      </c>
      <c r="B29" s="86" t="s">
        <v>17</v>
      </c>
    </row>
    <row r="30" spans="1:2" x14ac:dyDescent="0.2">
      <c r="A30" s="86" t="s">
        <v>17</v>
      </c>
      <c r="B30" s="86" t="s">
        <v>79</v>
      </c>
    </row>
    <row r="31" spans="1:2" x14ac:dyDescent="0.2">
      <c r="A31" s="86" t="s">
        <v>17</v>
      </c>
      <c r="B31" s="86" t="s">
        <v>17</v>
      </c>
    </row>
    <row r="32" spans="1:2" x14ac:dyDescent="0.2">
      <c r="A32" s="86" t="s">
        <v>17</v>
      </c>
      <c r="B32" s="86" t="s">
        <v>17</v>
      </c>
    </row>
    <row r="33" spans="1:2" x14ac:dyDescent="0.2">
      <c r="A33" s="86" t="s">
        <v>17</v>
      </c>
      <c r="B33" s="86" t="s">
        <v>17</v>
      </c>
    </row>
    <row r="34" spans="1:2" x14ac:dyDescent="0.2">
      <c r="A34" s="86" t="s">
        <v>17</v>
      </c>
      <c r="B34" s="86" t="s">
        <v>79</v>
      </c>
    </row>
    <row r="35" spans="1:2" x14ac:dyDescent="0.2">
      <c r="A35" s="86" t="s">
        <v>17</v>
      </c>
      <c r="B35" s="86" t="s">
        <v>17</v>
      </c>
    </row>
    <row r="36" spans="1:2" x14ac:dyDescent="0.2">
      <c r="A36" s="86" t="s">
        <v>17</v>
      </c>
      <c r="B36" s="86" t="s">
        <v>17</v>
      </c>
    </row>
    <row r="37" spans="1:2" x14ac:dyDescent="0.2">
      <c r="A37" s="86" t="s">
        <v>17</v>
      </c>
      <c r="B37" s="86" t="s">
        <v>17</v>
      </c>
    </row>
    <row r="38" spans="1:2" x14ac:dyDescent="0.2">
      <c r="A38" s="86" t="s">
        <v>17</v>
      </c>
      <c r="B38" s="86" t="s">
        <v>79</v>
      </c>
    </row>
    <row r="39" spans="1:2" x14ac:dyDescent="0.2">
      <c r="A39" s="86" t="s">
        <v>17</v>
      </c>
      <c r="B39" s="86" t="s">
        <v>17</v>
      </c>
    </row>
    <row r="40" spans="1:2" x14ac:dyDescent="0.2">
      <c r="A40" s="86" t="s">
        <v>17</v>
      </c>
      <c r="B40" s="86" t="s">
        <v>17</v>
      </c>
    </row>
    <row r="41" spans="1:2" x14ac:dyDescent="0.2">
      <c r="A41" s="86" t="s">
        <v>17</v>
      </c>
      <c r="B41" s="86" t="s">
        <v>17</v>
      </c>
    </row>
    <row r="42" spans="1:2" x14ac:dyDescent="0.2">
      <c r="A42" s="86" t="s">
        <v>17</v>
      </c>
      <c r="B42" s="86" t="s">
        <v>17</v>
      </c>
    </row>
    <row r="43" spans="1:2" x14ac:dyDescent="0.2">
      <c r="A43" s="86" t="s">
        <v>17</v>
      </c>
      <c r="B43" s="86" t="s">
        <v>17</v>
      </c>
    </row>
    <row r="44" spans="1:2" x14ac:dyDescent="0.2">
      <c r="A44" s="86" t="s">
        <v>17</v>
      </c>
      <c r="B44" s="86" t="s">
        <v>17</v>
      </c>
    </row>
    <row r="45" spans="1:2" x14ac:dyDescent="0.2">
      <c r="A45" s="86" t="s">
        <v>17</v>
      </c>
      <c r="B45" s="86" t="s">
        <v>17</v>
      </c>
    </row>
    <row r="46" spans="1:2" x14ac:dyDescent="0.2">
      <c r="A46" s="86" t="s">
        <v>17</v>
      </c>
      <c r="B46" s="86" t="s">
        <v>17</v>
      </c>
    </row>
    <row r="47" spans="1:2" x14ac:dyDescent="0.2">
      <c r="A47" s="86" t="s">
        <v>17</v>
      </c>
      <c r="B47" s="86" t="s">
        <v>17</v>
      </c>
    </row>
    <row r="48" spans="1:2" x14ac:dyDescent="0.2">
      <c r="A48" s="86" t="s">
        <v>17</v>
      </c>
      <c r="B48" s="86" t="s">
        <v>17</v>
      </c>
    </row>
    <row r="49" spans="1:2" x14ac:dyDescent="0.2">
      <c r="A49" s="86" t="s">
        <v>17</v>
      </c>
      <c r="B49" s="86" t="s">
        <v>17</v>
      </c>
    </row>
    <row r="50" spans="1:2" x14ac:dyDescent="0.2">
      <c r="A50" s="86" t="s">
        <v>17</v>
      </c>
      <c r="B50" s="86" t="s">
        <v>17</v>
      </c>
    </row>
    <row r="51" spans="1:2" x14ac:dyDescent="0.2">
      <c r="A51" s="86" t="s">
        <v>17</v>
      </c>
      <c r="B51" s="86" t="s">
        <v>17</v>
      </c>
    </row>
    <row r="52" spans="1:2" x14ac:dyDescent="0.2">
      <c r="A52" s="86" t="s">
        <v>17</v>
      </c>
      <c r="B52" s="86" t="s">
        <v>17</v>
      </c>
    </row>
    <row r="53" spans="1:2" x14ac:dyDescent="0.2">
      <c r="A53" s="86" t="s">
        <v>17</v>
      </c>
      <c r="B53" s="86" t="s">
        <v>17</v>
      </c>
    </row>
    <row r="54" spans="1:2" x14ac:dyDescent="0.2">
      <c r="A54" s="86" t="s">
        <v>17</v>
      </c>
      <c r="B54" s="86" t="s">
        <v>17</v>
      </c>
    </row>
    <row r="55" spans="1:2" x14ac:dyDescent="0.2">
      <c r="A55" s="86" t="s">
        <v>17</v>
      </c>
      <c r="B55" s="86" t="s">
        <v>17</v>
      </c>
    </row>
    <row r="56" spans="1:2" x14ac:dyDescent="0.2">
      <c r="A56" s="3"/>
      <c r="B56" s="3"/>
    </row>
    <row r="57" spans="1:2" x14ac:dyDescent="0.2">
      <c r="A57" s="3"/>
      <c r="B5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Form</vt:lpstr>
      <vt:lpstr>Drop Box</vt:lpstr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Paul Fernandez</cp:lastModifiedBy>
  <cp:lastPrinted>2016-10-27T15:35:15Z</cp:lastPrinted>
  <dcterms:created xsi:type="dcterms:W3CDTF">2014-10-15T13:49:46Z</dcterms:created>
  <dcterms:modified xsi:type="dcterms:W3CDTF">2017-02-06T14:45:23Z</dcterms:modified>
</cp:coreProperties>
</file>